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I:\04 - Department Processing\03 - FSEA Forms\8 - Forms\2 - FSEA Worksheet\Rate Review Forms\"/>
    </mc:Choice>
  </mc:AlternateContent>
  <xr:revisionPtr revIDLastSave="0" documentId="13_ncr:1_{F7AA635D-00CD-4DF6-ABA9-9FCE6B50A3ED}" xr6:coauthVersionLast="47" xr6:coauthVersionMax="47" xr10:uidLastSave="{00000000-0000-0000-0000-000000000000}"/>
  <workbookProtection workbookAlgorithmName="SHA-512" workbookHashValue="BRv3N8ZZdeTneqzP4dX/34wbmYy2zf8zVrFuJ5zA20NZtF0CCw8vL3vRx2E7wAjCwPtpri6kR5C4qdQKBTjX6Q==" workbookSaltValue="D+0uIXpnXxcsXFkLE5bZJQ==" workbookSpinCount="100000" lockStructure="1"/>
  <bookViews>
    <workbookView xWindow="-28920" yWindow="-120" windowWidth="29040" windowHeight="15720" firstSheet="2" activeTab="6" xr2:uid="{7DC2BFAD-EA67-4D53-95B4-323C0C7F2DD5}"/>
  </bookViews>
  <sheets>
    <sheet name="Rate Review Instructions" sheetId="17" r:id="rId1"/>
    <sheet name="Svc Line Rev (1)" sheetId="3" r:id="rId2"/>
    <sheet name="Exp Pd (2)" sheetId="4" r:id="rId3"/>
    <sheet name="Salaries Pd (3)" sheetId="6" r:id="rId4"/>
    <sheet name="Equipment (4)" sheetId="8" r:id="rId5"/>
    <sheet name="Space (5)" sheetId="10" r:id="rId6"/>
    <sheet name="Total_Costs (6)" sheetId="31" r:id="rId7"/>
    <sheet name="Transfers Schedule (7)" sheetId="16" r:id="rId8"/>
    <sheet name="Additional Details (8)" sheetId="32" r:id="rId9"/>
    <sheet name="Profit-Loss Calc (9) " sheetId="15" state="hidden" r:id="rId10"/>
    <sheet name="Appendix A" sheetId="29" state="hidden" r:id="rId11"/>
    <sheet name="Accounts Description Data" sheetId="23" state="hidden" r:id="rId12"/>
    <sheet name="Drop Down Options" sheetId="24" state="hidden" r:id="rId13"/>
  </sheets>
  <externalReferences>
    <externalReference r:id="rId14"/>
    <externalReference r:id="rId15"/>
    <externalReference r:id="rId16"/>
    <externalReference r:id="rId17"/>
  </externalReferences>
  <definedNames>
    <definedName name="_xlnm._FilterDatabase" localSheetId="10" hidden="1">'Appendix A'!$A$19:$F$21</definedName>
    <definedName name="_xlnm._FilterDatabase" localSheetId="2" hidden="1">'Exp Pd (2)'!$A$42:$DH$82</definedName>
    <definedName name="a" localSheetId="12">#REF!</definedName>
    <definedName name="a" localSheetId="0">#REF!</definedName>
    <definedName name="a">#REF!</definedName>
    <definedName name="BLDsf">'[1]room cost breakdown'!$C$81</definedName>
    <definedName name="Budget_Reference_Types">[2]Parameters!$B$28:$B$29</definedName>
    <definedName name="CRyr">'[1]tool cost breakdown- Detail'!$G$89</definedName>
    <definedName name="DIrm">'[1]room cost breakdown'!$H$77</definedName>
    <definedName name="DIyr">'[1]tool cost breakdown- Detail'!$G$91</definedName>
    <definedName name="FOByr">'[1]tool cost breakdown- Detail'!$G$95</definedName>
    <definedName name="inventory_resources" localSheetId="12">#REF!</definedName>
    <definedName name="inventory_resources" localSheetId="0">#REF!</definedName>
    <definedName name="inventory_resources">#REF!</definedName>
    <definedName name="klasuner">'[3]Personnel Cost -2016'!$E$11</definedName>
    <definedName name="N2rm">'[1]room cost breakdown'!$H$70</definedName>
    <definedName name="N2yr">'[1]tool cost breakdown- Detail'!$G$81</definedName>
    <definedName name="_xlnm.Print_Area" localSheetId="4">'Equipment (4)'!$B$22:$H$64</definedName>
    <definedName name="_xlnm.Print_Area" localSheetId="9">'Profit-Loss Calc (9) '!$A$9:$O$152</definedName>
    <definedName name="_xlnm.Print_Area" localSheetId="0">'Rate Review Instructions'!$A$1:$K$161</definedName>
    <definedName name="_xlnm.Print_Area" localSheetId="5">'Space (5)'!$A$14:$D$55</definedName>
    <definedName name="_xlnm.Print_Area" localSheetId="6">'Total_Costs (6)'!$A$22:$AQ$65</definedName>
    <definedName name="_xlnm.Print_Titles" localSheetId="10">'Appendix A'!$B:$B</definedName>
    <definedName name="_xlnm.Print_Titles" localSheetId="4">'Equipment (4)'!$22:$24</definedName>
    <definedName name="_xlnm.Print_Titles" localSheetId="0">'Rate Review Instructions'!$1:$6</definedName>
    <definedName name="_xlnm.Print_Titles" localSheetId="3">'Salaries Pd (3)'!$A:$G</definedName>
    <definedName name="PUB" localSheetId="12">#REF!</definedName>
    <definedName name="PUB" localSheetId="0">#REF!</definedName>
    <definedName name="PUB">#REF!</definedName>
    <definedName name="resources" localSheetId="0">#REF!</definedName>
    <definedName name="resources">#REF!</definedName>
    <definedName name="SEARCH_RESULT1" localSheetId="7">'Transfers Schedule (7)'!#REF!</definedName>
    <definedName name="SEARCH_RESULTLAST" localSheetId="7">'Transfers Schedule (7)'!#REF!</definedName>
    <definedName name="STAFFyr" localSheetId="12">'[1]tool cost breakdown- Detail'!#REF!</definedName>
    <definedName name="STAFFyr" localSheetId="0">'[1]tool cost breakdown- Detail'!#REF!</definedName>
    <definedName name="STAFFyr">'[1]tool cost breakdown- Detail'!#REF!</definedName>
    <definedName name="USPS2" localSheetId="12">#REF!</definedName>
    <definedName name="USPS2" localSheetId="0">#REF!</definedName>
    <definedName name="USPS2">#REF!</definedName>
    <definedName name="usps3" localSheetId="0">#REF!</definedName>
    <definedName name="usps3">#REF!</definedName>
    <definedName name="Utrm">'[1]room cost breakdown'!$H$73</definedName>
    <definedName name="Utyr">'[1]tool cost breakdown- Detail'!$G$84</definedName>
    <definedName name="Z_3672BE6D_DA44_4F84_8755_BB725FE2CB85_.wvu.PrintArea" localSheetId="5" hidden="1">'Space (5)'!$A$14:$D$55</definedName>
    <definedName name="Z_3672BE6D_DA44_4F84_8755_BB725FE2CB85_.wvu.PrintTitles" localSheetId="10" hidden="1">'Appendix A'!$B:$B</definedName>
    <definedName name="Z_3672BE6D_DA44_4F84_8755_BB725FE2CB85_.wvu.PrintTitles" localSheetId="4" hidden="1">'Equipment (4)'!$22:$24</definedName>
    <definedName name="Z_3672BE6D_DA44_4F84_8755_BB725FE2CB85_.wvu.PrintTitles" localSheetId="3" hidden="1">'Salaries Pd (3)'!$A:$G</definedName>
    <definedName name="Z_3672BE6D_DA44_4F84_8755_BB725FE2CB85_.wvu.PrintTitles" localSheetId="6" hidden="1">'Total_Costs (6)'!$A:$B</definedName>
    <definedName name="Z_3672BE6D_DA44_4F84_8755_BB725FE2CB85_.wvu.Rows" localSheetId="1" hidden="1">'Svc Line Rev (1)'!$172:$172,'Svc Line Rev (1)'!$174:$174</definedName>
    <definedName name="Z_81E76056_C85E_436A_854B_2AA07CAC339A_.wvu.Cols" localSheetId="2" hidden="1">'Exp Pd (2)'!$O:$Z</definedName>
    <definedName name="Z_81E76056_C85E_436A_854B_2AA07CAC339A_.wvu.PrintArea" localSheetId="5" hidden="1">'Space (5)'!$A$14:$D$55</definedName>
    <definedName name="Z_81E76056_C85E_436A_854B_2AA07CAC339A_.wvu.PrintTitles" localSheetId="10" hidden="1">'Appendix A'!$B:$B</definedName>
    <definedName name="Z_81E76056_C85E_436A_854B_2AA07CAC339A_.wvu.PrintTitles" localSheetId="4" hidden="1">'Equipment (4)'!$22:$24</definedName>
    <definedName name="Z_81E76056_C85E_436A_854B_2AA07CAC339A_.wvu.PrintTitles" localSheetId="3" hidden="1">'Salaries Pd (3)'!$A:$G</definedName>
    <definedName name="Z_81E76056_C85E_436A_854B_2AA07CAC339A_.wvu.PrintTitles" localSheetId="6" hidden="1">'Total_Costs (6)'!$A:$B</definedName>
    <definedName name="Z_81E76056_C85E_436A_854B_2AA07CAC339A_.wvu.Rows" localSheetId="2" hidden="1">'Exp Pd (2)'!$68:$81</definedName>
    <definedName name="Z_81E76056_C85E_436A_854B_2AA07CAC339A_.wvu.Rows" localSheetId="1" hidden="1">'Svc Line Rev (1)'!$90:$100,'Svc Line Rev (1)'!$172:$172,'Svc Line Rev (1)'!$174:$174</definedName>
    <definedName name="Z_F63CD59A_FA97_46A3_B647_4BF9D9A9FE4F_.wvu.PrintArea" localSheetId="5" hidden="1">'Space (5)'!$A$14:$D$55</definedName>
    <definedName name="Z_F63CD59A_FA97_46A3_B647_4BF9D9A9FE4F_.wvu.PrintTitles" localSheetId="10" hidden="1">'Appendix A'!$B:$B</definedName>
    <definedName name="Z_F63CD59A_FA97_46A3_B647_4BF9D9A9FE4F_.wvu.PrintTitles" localSheetId="4" hidden="1">'Equipment (4)'!$22:$24</definedName>
    <definedName name="Z_F63CD59A_FA97_46A3_B647_4BF9D9A9FE4F_.wvu.PrintTitles" localSheetId="3" hidden="1">'Salaries Pd (3)'!$A:$G</definedName>
    <definedName name="Z_F63CD59A_FA97_46A3_B647_4BF9D9A9FE4F_.wvu.PrintTitles" localSheetId="6" hidden="1">'Total_Costs (6)'!$A:$B</definedName>
    <definedName name="Z_F63CD59A_FA97_46A3_B647_4BF9D9A9FE4F_.wvu.Rows" localSheetId="1" hidden="1">'Svc Line Rev (1)'!$172:$172,'Svc Line Rev (1)'!$174:$174</definedName>
  </definedNames>
  <calcPr calcId="191029"/>
  <customWorkbookViews>
    <customWorkbookView name="Simpson,Kim Charles - Personal View" guid="{3672BE6D-DA44-4F84-8755-BB725FE2CB85}" mergeInterval="0" personalView="1" maximized="1" xWindow="1" yWindow="1" windowWidth="1024" windowHeight="550" tabRatio="848" activeSheetId="14"/>
    <customWorkbookView name="Streib,Beverly D - Personal View" guid="{81E76056-C85E-436A-854B-2AA07CAC339A}" mergeInterval="0" personalView="1" maximized="1" xWindow="1" yWindow="1" windowWidth="1024" windowHeight="502" tabRatio="848" activeSheetId="5"/>
    <customWorkbookView name="bdykes - Personal View" guid="{F63CD59A-FA97-46A3-B647-4BF9D9A9FE4F}" mergeInterval="0" personalView="1" maximized="1" xWindow="1" yWindow="1" windowWidth="1024" windowHeight="502" tabRatio="848"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1" i="31" l="1"/>
  <c r="E98" i="31" s="1"/>
  <c r="F91" i="31"/>
  <c r="F98" i="31" s="1"/>
  <c r="G91" i="31"/>
  <c r="G98" i="31" s="1"/>
  <c r="H91" i="31"/>
  <c r="H98" i="31" s="1"/>
  <c r="I91" i="31"/>
  <c r="I98" i="31" s="1"/>
  <c r="J91" i="31"/>
  <c r="J98" i="31" s="1"/>
  <c r="K91" i="31"/>
  <c r="K98" i="31" s="1"/>
  <c r="L91" i="31"/>
  <c r="L98" i="31" s="1"/>
  <c r="M91" i="31"/>
  <c r="M98" i="31" s="1"/>
  <c r="N91" i="31"/>
  <c r="N98" i="31" s="1"/>
  <c r="O91" i="31"/>
  <c r="O98" i="31" s="1"/>
  <c r="P91" i="31"/>
  <c r="P98" i="31" s="1"/>
  <c r="Q91" i="31"/>
  <c r="Q98" i="31" s="1"/>
  <c r="R91" i="31"/>
  <c r="R98" i="31" s="1"/>
  <c r="S91" i="31"/>
  <c r="S98" i="31" s="1"/>
  <c r="T91" i="31"/>
  <c r="T98" i="31" s="1"/>
  <c r="U91" i="31"/>
  <c r="U98" i="31" s="1"/>
  <c r="V91" i="31"/>
  <c r="V98" i="31" s="1"/>
  <c r="W91" i="31"/>
  <c r="W98" i="31" s="1"/>
  <c r="X91" i="31"/>
  <c r="X98" i="31" s="1"/>
  <c r="Y91" i="31"/>
  <c r="Y98" i="31" s="1"/>
  <c r="Z91" i="31"/>
  <c r="Z98" i="31" s="1"/>
  <c r="AA91" i="31"/>
  <c r="AA98" i="31" s="1"/>
  <c r="AB91" i="31"/>
  <c r="AB98" i="31" s="1"/>
  <c r="AC91" i="31"/>
  <c r="AC98" i="31" s="1"/>
  <c r="AD91" i="31"/>
  <c r="AD98" i="31" s="1"/>
  <c r="AE91" i="31"/>
  <c r="AE98" i="31" s="1"/>
  <c r="AF91" i="31"/>
  <c r="AF98" i="31" s="1"/>
  <c r="AG91" i="31"/>
  <c r="AG98" i="31" s="1"/>
  <c r="AH91" i="31"/>
  <c r="AH98" i="31" s="1"/>
  <c r="AI91" i="31"/>
  <c r="AI98" i="31" s="1"/>
  <c r="AJ91" i="31"/>
  <c r="AJ98" i="31" s="1"/>
  <c r="AK91" i="31"/>
  <c r="AK98" i="31" s="1"/>
  <c r="AL91" i="31"/>
  <c r="AL98" i="31" s="1"/>
  <c r="AM91" i="31"/>
  <c r="AM98" i="31" s="1"/>
  <c r="AN91" i="31"/>
  <c r="AN98" i="31" s="1"/>
  <c r="AO91" i="31"/>
  <c r="AO98" i="31" s="1"/>
  <c r="AP91" i="31"/>
  <c r="AP98" i="31" s="1"/>
  <c r="AQ91" i="31"/>
  <c r="AQ98" i="31" s="1"/>
  <c r="AR91" i="31"/>
  <c r="AR98" i="31" s="1"/>
  <c r="AS91" i="31"/>
  <c r="AS98" i="31" s="1"/>
  <c r="AT91" i="31"/>
  <c r="AT98" i="31" s="1"/>
  <c r="AU91" i="31"/>
  <c r="AU98" i="31" s="1"/>
  <c r="AV91" i="31"/>
  <c r="AV98" i="31" s="1"/>
  <c r="AW91" i="31"/>
  <c r="AW98" i="31" s="1"/>
  <c r="AX91" i="31"/>
  <c r="AX98" i="31" s="1"/>
  <c r="AY91" i="31"/>
  <c r="AY98" i="31" s="1"/>
  <c r="AZ91" i="31"/>
  <c r="AZ98" i="31" s="1"/>
  <c r="BA91" i="31"/>
  <c r="BA98" i="31" s="1"/>
  <c r="BB91" i="31"/>
  <c r="BB98" i="31" s="1"/>
  <c r="BC91" i="31"/>
  <c r="BC98" i="31" s="1"/>
  <c r="BD91" i="31"/>
  <c r="BD98" i="31" s="1"/>
  <c r="BE91" i="31"/>
  <c r="BE98" i="31" s="1"/>
  <c r="BF91" i="31"/>
  <c r="BF98" i="31" s="1"/>
  <c r="BG91" i="31"/>
  <c r="BG98" i="31" s="1"/>
  <c r="BH91" i="31"/>
  <c r="BH98" i="31" s="1"/>
  <c r="BI91" i="31"/>
  <c r="BI98" i="31" s="1"/>
  <c r="BJ91" i="31"/>
  <c r="BJ98" i="31" s="1"/>
  <c r="BK91" i="31"/>
  <c r="BK98" i="31" s="1"/>
  <c r="BL91" i="31"/>
  <c r="BL98" i="31" s="1"/>
  <c r="BM91" i="31"/>
  <c r="BM98" i="31" s="1"/>
  <c r="BN91" i="31"/>
  <c r="BN98" i="31" s="1"/>
  <c r="BO91" i="31"/>
  <c r="BO98" i="31" s="1"/>
  <c r="BP91" i="31"/>
  <c r="BP98" i="31" s="1"/>
  <c r="BQ91" i="31"/>
  <c r="BQ98" i="31" s="1"/>
  <c r="BR91" i="31"/>
  <c r="BR98" i="31" s="1"/>
  <c r="BS91" i="31"/>
  <c r="BS98" i="31" s="1"/>
  <c r="BT91" i="31"/>
  <c r="BT98" i="31" s="1"/>
  <c r="BU91" i="31"/>
  <c r="BU98" i="31" s="1"/>
  <c r="BV91" i="31"/>
  <c r="BV98" i="31" s="1"/>
  <c r="BW91" i="31"/>
  <c r="BW98" i="31" s="1"/>
  <c r="BX91" i="31"/>
  <c r="BX98" i="31" s="1"/>
  <c r="BY91" i="31"/>
  <c r="BY98" i="31" s="1"/>
  <c r="BZ91" i="31"/>
  <c r="BZ98" i="31" s="1"/>
  <c r="CA91" i="31"/>
  <c r="CA98" i="31" s="1"/>
  <c r="CB91" i="31"/>
  <c r="CB98" i="31" s="1"/>
  <c r="CC91" i="31"/>
  <c r="CC98" i="31" s="1"/>
  <c r="CD91" i="31"/>
  <c r="CD98" i="31" s="1"/>
  <c r="CE91" i="31"/>
  <c r="CE98" i="31" s="1"/>
  <c r="CF91" i="31"/>
  <c r="CF98" i="31" s="1"/>
  <c r="CG91" i="31"/>
  <c r="CG98" i="31" s="1"/>
  <c r="CH91" i="31"/>
  <c r="CH98" i="31" s="1"/>
  <c r="CI91" i="31"/>
  <c r="CI98" i="31" s="1"/>
  <c r="CJ91" i="31"/>
  <c r="CJ98" i="31" s="1"/>
  <c r="CK91" i="31"/>
  <c r="CK98" i="31" s="1"/>
  <c r="CL91" i="31"/>
  <c r="CL98" i="31" s="1"/>
  <c r="CM91" i="31"/>
  <c r="CM98" i="31" s="1"/>
  <c r="CN91" i="31"/>
  <c r="CN98" i="31" s="1"/>
  <c r="CO91" i="31"/>
  <c r="CO98" i="31" s="1"/>
  <c r="CP91" i="31"/>
  <c r="CP98" i="31" s="1"/>
  <c r="CQ91" i="31"/>
  <c r="CQ98" i="31" s="1"/>
  <c r="CR91" i="31"/>
  <c r="CR98" i="31" s="1"/>
  <c r="CS91" i="31"/>
  <c r="CS98" i="31" s="1"/>
  <c r="CT91" i="31"/>
  <c r="CT98" i="31" s="1"/>
  <c r="CU91" i="31"/>
  <c r="CU98" i="31" s="1"/>
  <c r="CV91" i="31"/>
  <c r="CV98" i="31" s="1"/>
  <c r="CW91" i="31"/>
  <c r="CW98" i="31" s="1"/>
  <c r="CX91" i="31"/>
  <c r="CX98" i="31" s="1"/>
  <c r="CY91" i="31"/>
  <c r="CY98" i="31" s="1"/>
  <c r="D91" i="31"/>
  <c r="D98" i="31" s="1"/>
  <c r="E90" i="31"/>
  <c r="E97" i="31" s="1"/>
  <c r="F90" i="31"/>
  <c r="F97" i="31" s="1"/>
  <c r="G90" i="31"/>
  <c r="G97" i="31" s="1"/>
  <c r="H90" i="31"/>
  <c r="H97" i="31" s="1"/>
  <c r="I90" i="31"/>
  <c r="I97" i="31" s="1"/>
  <c r="J90" i="31"/>
  <c r="J97" i="31" s="1"/>
  <c r="K90" i="31"/>
  <c r="K97" i="31" s="1"/>
  <c r="L90" i="31"/>
  <c r="L97" i="31" s="1"/>
  <c r="M90" i="31"/>
  <c r="M97" i="31" s="1"/>
  <c r="N90" i="31"/>
  <c r="N97" i="31" s="1"/>
  <c r="O90" i="31"/>
  <c r="O97" i="31" s="1"/>
  <c r="P90" i="31"/>
  <c r="P97" i="31" s="1"/>
  <c r="Q90" i="31"/>
  <c r="Q97" i="31" s="1"/>
  <c r="R90" i="31"/>
  <c r="R97" i="31" s="1"/>
  <c r="S90" i="31"/>
  <c r="S97" i="31" s="1"/>
  <c r="T90" i="31"/>
  <c r="T97" i="31" s="1"/>
  <c r="U90" i="31"/>
  <c r="U97" i="31" s="1"/>
  <c r="V90" i="31"/>
  <c r="V97" i="31" s="1"/>
  <c r="W90" i="31"/>
  <c r="W97" i="31" s="1"/>
  <c r="X90" i="31"/>
  <c r="X97" i="31" s="1"/>
  <c r="Y90" i="31"/>
  <c r="Y97" i="31" s="1"/>
  <c r="Z90" i="31"/>
  <c r="Z97" i="31" s="1"/>
  <c r="AA90" i="31"/>
  <c r="AA97" i="31" s="1"/>
  <c r="AB90" i="31"/>
  <c r="AB97" i="31" s="1"/>
  <c r="AC90" i="31"/>
  <c r="AC97" i="31" s="1"/>
  <c r="AD90" i="31"/>
  <c r="AD97" i="31" s="1"/>
  <c r="AE90" i="31"/>
  <c r="AE97" i="31" s="1"/>
  <c r="AF90" i="31"/>
  <c r="AF97" i="31" s="1"/>
  <c r="AG90" i="31"/>
  <c r="AG97" i="31" s="1"/>
  <c r="AH90" i="31"/>
  <c r="AH97" i="31" s="1"/>
  <c r="AI90" i="31"/>
  <c r="AI97" i="31" s="1"/>
  <c r="AJ90" i="31"/>
  <c r="AJ97" i="31" s="1"/>
  <c r="AK90" i="31"/>
  <c r="AK97" i="31" s="1"/>
  <c r="AL90" i="31"/>
  <c r="AL97" i="31" s="1"/>
  <c r="AM90" i="31"/>
  <c r="AM97" i="31" s="1"/>
  <c r="AN90" i="31"/>
  <c r="AN97" i="31" s="1"/>
  <c r="AO90" i="31"/>
  <c r="AO97" i="31" s="1"/>
  <c r="AP90" i="31"/>
  <c r="AP97" i="31" s="1"/>
  <c r="AQ90" i="31"/>
  <c r="AQ97" i="31" s="1"/>
  <c r="AR90" i="31"/>
  <c r="AR97" i="31" s="1"/>
  <c r="AS90" i="31"/>
  <c r="AS97" i="31" s="1"/>
  <c r="AT90" i="31"/>
  <c r="AT97" i="31" s="1"/>
  <c r="AU90" i="31"/>
  <c r="AU97" i="31" s="1"/>
  <c r="AV90" i="31"/>
  <c r="AV97" i="31" s="1"/>
  <c r="AW90" i="31"/>
  <c r="AW97" i="31" s="1"/>
  <c r="AX90" i="31"/>
  <c r="AX97" i="31" s="1"/>
  <c r="AY90" i="31"/>
  <c r="AY97" i="31" s="1"/>
  <c r="AZ90" i="31"/>
  <c r="AZ97" i="31" s="1"/>
  <c r="BA90" i="31"/>
  <c r="BA97" i="31" s="1"/>
  <c r="BB90" i="31"/>
  <c r="BB97" i="31" s="1"/>
  <c r="BC90" i="31"/>
  <c r="BC97" i="31" s="1"/>
  <c r="BD90" i="31"/>
  <c r="BD97" i="31" s="1"/>
  <c r="BE90" i="31"/>
  <c r="BE97" i="31" s="1"/>
  <c r="BF90" i="31"/>
  <c r="BF97" i="31" s="1"/>
  <c r="BG90" i="31"/>
  <c r="BG97" i="31" s="1"/>
  <c r="BH90" i="31"/>
  <c r="BH97" i="31" s="1"/>
  <c r="BI90" i="31"/>
  <c r="BI97" i="31" s="1"/>
  <c r="BJ90" i="31"/>
  <c r="BJ97" i="31" s="1"/>
  <c r="BK90" i="31"/>
  <c r="BK97" i="31" s="1"/>
  <c r="BL90" i="31"/>
  <c r="BL97" i="31" s="1"/>
  <c r="BM90" i="31"/>
  <c r="BM97" i="31" s="1"/>
  <c r="BN90" i="31"/>
  <c r="BN97" i="31" s="1"/>
  <c r="BO90" i="31"/>
  <c r="BO97" i="31" s="1"/>
  <c r="BP90" i="31"/>
  <c r="BP97" i="31" s="1"/>
  <c r="BQ90" i="31"/>
  <c r="BQ97" i="31" s="1"/>
  <c r="BR90" i="31"/>
  <c r="BR97" i="31" s="1"/>
  <c r="BS90" i="31"/>
  <c r="BS97" i="31" s="1"/>
  <c r="BT90" i="31"/>
  <c r="BT97" i="31" s="1"/>
  <c r="BU90" i="31"/>
  <c r="BU97" i="31" s="1"/>
  <c r="BV90" i="31"/>
  <c r="BV97" i="31" s="1"/>
  <c r="BW90" i="31"/>
  <c r="BW97" i="31" s="1"/>
  <c r="BX90" i="31"/>
  <c r="BX97" i="31" s="1"/>
  <c r="BY90" i="31"/>
  <c r="BY97" i="31" s="1"/>
  <c r="BZ90" i="31"/>
  <c r="BZ97" i="31" s="1"/>
  <c r="CA90" i="31"/>
  <c r="CA97" i="31" s="1"/>
  <c r="CB90" i="31"/>
  <c r="CB97" i="31" s="1"/>
  <c r="CC90" i="31"/>
  <c r="CC97" i="31" s="1"/>
  <c r="CD90" i="31"/>
  <c r="CD97" i="31" s="1"/>
  <c r="CE90" i="31"/>
  <c r="CE97" i="31" s="1"/>
  <c r="CF90" i="31"/>
  <c r="CF97" i="31" s="1"/>
  <c r="CG90" i="31"/>
  <c r="CG97" i="31" s="1"/>
  <c r="CH90" i="31"/>
  <c r="CH97" i="31" s="1"/>
  <c r="CI90" i="31"/>
  <c r="CI97" i="31" s="1"/>
  <c r="CJ90" i="31"/>
  <c r="CJ97" i="31" s="1"/>
  <c r="CK90" i="31"/>
  <c r="CK97" i="31" s="1"/>
  <c r="CL90" i="31"/>
  <c r="CL97" i="31" s="1"/>
  <c r="CM90" i="31"/>
  <c r="CM97" i="31" s="1"/>
  <c r="CN90" i="31"/>
  <c r="CN97" i="31" s="1"/>
  <c r="CO90" i="31"/>
  <c r="CO97" i="31" s="1"/>
  <c r="CP90" i="31"/>
  <c r="CP97" i="31" s="1"/>
  <c r="CQ90" i="31"/>
  <c r="CQ97" i="31" s="1"/>
  <c r="CR90" i="31"/>
  <c r="CR97" i="31" s="1"/>
  <c r="CS90" i="31"/>
  <c r="CS97" i="31" s="1"/>
  <c r="CT90" i="31"/>
  <c r="CT97" i="31" s="1"/>
  <c r="CU90" i="31"/>
  <c r="CU97" i="31" s="1"/>
  <c r="CV90" i="31"/>
  <c r="CV97" i="31" s="1"/>
  <c r="CW90" i="31"/>
  <c r="CW97" i="31" s="1"/>
  <c r="CX90" i="31"/>
  <c r="CX97" i="31" s="1"/>
  <c r="CY90" i="31"/>
  <c r="CY97" i="31" s="1"/>
  <c r="D90" i="31"/>
  <c r="D97" i="31" s="1"/>
  <c r="CY89" i="31"/>
  <c r="CY96" i="31" s="1"/>
  <c r="E89" i="31"/>
  <c r="E96" i="31" s="1"/>
  <c r="F89" i="31"/>
  <c r="F96" i="31" s="1"/>
  <c r="G89" i="31"/>
  <c r="G96" i="31" s="1"/>
  <c r="H89" i="31"/>
  <c r="H96" i="31" s="1"/>
  <c r="I89" i="31"/>
  <c r="I96" i="31" s="1"/>
  <c r="J89" i="31"/>
  <c r="J96" i="31" s="1"/>
  <c r="K89" i="31"/>
  <c r="K96" i="31" s="1"/>
  <c r="L89" i="31"/>
  <c r="L96" i="31" s="1"/>
  <c r="M89" i="31"/>
  <c r="M96" i="31" s="1"/>
  <c r="N89" i="31"/>
  <c r="N96" i="31" s="1"/>
  <c r="O89" i="31"/>
  <c r="O96" i="31" s="1"/>
  <c r="P89" i="31"/>
  <c r="P96" i="31" s="1"/>
  <c r="Q89" i="31"/>
  <c r="Q96" i="31" s="1"/>
  <c r="R89" i="31"/>
  <c r="R96" i="31" s="1"/>
  <c r="S89" i="31"/>
  <c r="S96" i="31" s="1"/>
  <c r="T89" i="31"/>
  <c r="T96" i="31" s="1"/>
  <c r="U89" i="31"/>
  <c r="U96" i="31" s="1"/>
  <c r="V89" i="31"/>
  <c r="V96" i="31" s="1"/>
  <c r="W89" i="31"/>
  <c r="W96" i="31" s="1"/>
  <c r="X89" i="31"/>
  <c r="X96" i="31" s="1"/>
  <c r="Y89" i="31"/>
  <c r="Y96" i="31" s="1"/>
  <c r="Z89" i="31"/>
  <c r="Z96" i="31" s="1"/>
  <c r="AA89" i="31"/>
  <c r="AA96" i="31" s="1"/>
  <c r="AB89" i="31"/>
  <c r="AB96" i="31" s="1"/>
  <c r="AC89" i="31"/>
  <c r="AC96" i="31" s="1"/>
  <c r="AD89" i="31"/>
  <c r="AD96" i="31" s="1"/>
  <c r="AE89" i="31"/>
  <c r="AE96" i="31" s="1"/>
  <c r="AF89" i="31"/>
  <c r="AF96" i="31" s="1"/>
  <c r="AG89" i="31"/>
  <c r="AG96" i="31" s="1"/>
  <c r="AH89" i="31"/>
  <c r="AH96" i="31" s="1"/>
  <c r="AI89" i="31"/>
  <c r="AI96" i="31" s="1"/>
  <c r="AJ89" i="31"/>
  <c r="AJ96" i="31" s="1"/>
  <c r="AK89" i="31"/>
  <c r="AK96" i="31" s="1"/>
  <c r="AL89" i="31"/>
  <c r="AL96" i="31" s="1"/>
  <c r="AM89" i="31"/>
  <c r="AM96" i="31" s="1"/>
  <c r="AN89" i="31"/>
  <c r="AN96" i="31" s="1"/>
  <c r="AO89" i="31"/>
  <c r="AO96" i="31" s="1"/>
  <c r="AP89" i="31"/>
  <c r="AP96" i="31" s="1"/>
  <c r="AQ89" i="31"/>
  <c r="AQ96" i="31" s="1"/>
  <c r="AR89" i="31"/>
  <c r="AR96" i="31" s="1"/>
  <c r="AS89" i="31"/>
  <c r="AS96" i="31" s="1"/>
  <c r="AT89" i="31"/>
  <c r="AT96" i="31" s="1"/>
  <c r="AU89" i="31"/>
  <c r="AU96" i="31" s="1"/>
  <c r="AV89" i="31"/>
  <c r="AV96" i="31" s="1"/>
  <c r="AW89" i="31"/>
  <c r="AW96" i="31" s="1"/>
  <c r="AX89" i="31"/>
  <c r="AX96" i="31" s="1"/>
  <c r="AY89" i="31"/>
  <c r="AY96" i="31" s="1"/>
  <c r="AZ89" i="31"/>
  <c r="AZ96" i="31" s="1"/>
  <c r="BA89" i="31"/>
  <c r="BA96" i="31" s="1"/>
  <c r="BB89" i="31"/>
  <c r="BB96" i="31" s="1"/>
  <c r="BC89" i="31"/>
  <c r="BC96" i="31" s="1"/>
  <c r="BD89" i="31"/>
  <c r="BD96" i="31" s="1"/>
  <c r="BE89" i="31"/>
  <c r="BE96" i="31" s="1"/>
  <c r="BF89" i="31"/>
  <c r="BF96" i="31" s="1"/>
  <c r="BG89" i="31"/>
  <c r="BG96" i="31" s="1"/>
  <c r="BH89" i="31"/>
  <c r="BH96" i="31" s="1"/>
  <c r="BI89" i="31"/>
  <c r="BI96" i="31" s="1"/>
  <c r="BJ89" i="31"/>
  <c r="BJ96" i="31" s="1"/>
  <c r="BK89" i="31"/>
  <c r="BK96" i="31" s="1"/>
  <c r="BL89" i="31"/>
  <c r="BL96" i="31" s="1"/>
  <c r="BM89" i="31"/>
  <c r="BM96" i="31" s="1"/>
  <c r="BN89" i="31"/>
  <c r="BN96" i="31" s="1"/>
  <c r="BO89" i="31"/>
  <c r="BO96" i="31" s="1"/>
  <c r="BP89" i="31"/>
  <c r="BP96" i="31" s="1"/>
  <c r="BQ89" i="31"/>
  <c r="BQ96" i="31" s="1"/>
  <c r="BR89" i="31"/>
  <c r="BR96" i="31" s="1"/>
  <c r="BS89" i="31"/>
  <c r="BS96" i="31" s="1"/>
  <c r="BT89" i="31"/>
  <c r="BT96" i="31" s="1"/>
  <c r="BU89" i="31"/>
  <c r="BU96" i="31" s="1"/>
  <c r="BV89" i="31"/>
  <c r="BV96" i="31" s="1"/>
  <c r="BW89" i="31"/>
  <c r="BW96" i="31" s="1"/>
  <c r="BX89" i="31"/>
  <c r="BX96" i="31" s="1"/>
  <c r="BY89" i="31"/>
  <c r="BY96" i="31" s="1"/>
  <c r="BZ89" i="31"/>
  <c r="BZ96" i="31" s="1"/>
  <c r="CA89" i="31"/>
  <c r="CA96" i="31" s="1"/>
  <c r="CB89" i="31"/>
  <c r="CB96" i="31" s="1"/>
  <c r="CC89" i="31"/>
  <c r="CC96" i="31" s="1"/>
  <c r="CD89" i="31"/>
  <c r="CD96" i="31" s="1"/>
  <c r="CE89" i="31"/>
  <c r="CE96" i="31" s="1"/>
  <c r="CF89" i="31"/>
  <c r="CF96" i="31" s="1"/>
  <c r="CG89" i="31"/>
  <c r="CG96" i="31" s="1"/>
  <c r="CH89" i="31"/>
  <c r="CH96" i="31" s="1"/>
  <c r="CI89" i="31"/>
  <c r="CI96" i="31" s="1"/>
  <c r="CJ89" i="31"/>
  <c r="CJ96" i="31" s="1"/>
  <c r="CK89" i="31"/>
  <c r="CK96" i="31" s="1"/>
  <c r="CL89" i="31"/>
  <c r="CL96" i="31" s="1"/>
  <c r="CM89" i="31"/>
  <c r="CM96" i="31" s="1"/>
  <c r="CN89" i="31"/>
  <c r="CN96" i="31" s="1"/>
  <c r="CO89" i="31"/>
  <c r="CO96" i="31" s="1"/>
  <c r="CP89" i="31"/>
  <c r="CP96" i="31" s="1"/>
  <c r="CQ89" i="31"/>
  <c r="CQ96" i="31" s="1"/>
  <c r="CR89" i="31"/>
  <c r="CR96" i="31" s="1"/>
  <c r="CS89" i="31"/>
  <c r="CS96" i="31" s="1"/>
  <c r="CT89" i="31"/>
  <c r="CT96" i="31" s="1"/>
  <c r="CU89" i="31"/>
  <c r="CU96" i="31" s="1"/>
  <c r="CV89" i="31"/>
  <c r="CV96" i="31" s="1"/>
  <c r="CW89" i="31"/>
  <c r="CW96" i="31" s="1"/>
  <c r="CX89" i="31"/>
  <c r="CX96" i="31" s="1"/>
  <c r="D89" i="31"/>
  <c r="D96" i="31" s="1"/>
  <c r="E88" i="31"/>
  <c r="E95" i="31" s="1"/>
  <c r="F88" i="31"/>
  <c r="F95" i="31" s="1"/>
  <c r="G88" i="31"/>
  <c r="G95" i="31" s="1"/>
  <c r="H88" i="31"/>
  <c r="H95" i="31" s="1"/>
  <c r="I88" i="31"/>
  <c r="I95" i="31" s="1"/>
  <c r="J88" i="31"/>
  <c r="J95" i="31" s="1"/>
  <c r="K88" i="31"/>
  <c r="K95" i="31" s="1"/>
  <c r="L88" i="31"/>
  <c r="L95" i="31" s="1"/>
  <c r="M88" i="31"/>
  <c r="M95" i="31" s="1"/>
  <c r="N88" i="31"/>
  <c r="N95" i="31" s="1"/>
  <c r="O88" i="31"/>
  <c r="O95" i="31" s="1"/>
  <c r="P88" i="31"/>
  <c r="P95" i="31" s="1"/>
  <c r="Q88" i="31"/>
  <c r="Q95" i="31" s="1"/>
  <c r="R88" i="31"/>
  <c r="R95" i="31" s="1"/>
  <c r="S88" i="31"/>
  <c r="S95" i="31" s="1"/>
  <c r="T88" i="31"/>
  <c r="T95" i="31" s="1"/>
  <c r="U88" i="31"/>
  <c r="U95" i="31" s="1"/>
  <c r="V88" i="31"/>
  <c r="V95" i="31" s="1"/>
  <c r="W88" i="31"/>
  <c r="W95" i="31" s="1"/>
  <c r="X88" i="31"/>
  <c r="X95" i="31" s="1"/>
  <c r="Y88" i="31"/>
  <c r="Y95" i="31" s="1"/>
  <c r="Z88" i="31"/>
  <c r="Z95" i="31" s="1"/>
  <c r="AA88" i="31"/>
  <c r="AA95" i="31" s="1"/>
  <c r="AB88" i="31"/>
  <c r="AB95" i="31" s="1"/>
  <c r="AC88" i="31"/>
  <c r="AC95" i="31" s="1"/>
  <c r="AD88" i="31"/>
  <c r="AD95" i="31" s="1"/>
  <c r="AE88" i="31"/>
  <c r="AE95" i="31" s="1"/>
  <c r="AF88" i="31"/>
  <c r="AF95" i="31" s="1"/>
  <c r="AG88" i="31"/>
  <c r="AG95" i="31" s="1"/>
  <c r="AH88" i="31"/>
  <c r="AH95" i="31" s="1"/>
  <c r="AI88" i="31"/>
  <c r="AI95" i="31" s="1"/>
  <c r="AJ88" i="31"/>
  <c r="AJ95" i="31" s="1"/>
  <c r="AK88" i="31"/>
  <c r="AK95" i="31" s="1"/>
  <c r="AL88" i="31"/>
  <c r="AL95" i="31" s="1"/>
  <c r="AM88" i="31"/>
  <c r="AM95" i="31" s="1"/>
  <c r="AN88" i="31"/>
  <c r="AN95" i="31" s="1"/>
  <c r="AO88" i="31"/>
  <c r="AO95" i="31" s="1"/>
  <c r="AP88" i="31"/>
  <c r="AP95" i="31" s="1"/>
  <c r="AQ88" i="31"/>
  <c r="AQ95" i="31" s="1"/>
  <c r="AR88" i="31"/>
  <c r="AR95" i="31" s="1"/>
  <c r="AS88" i="31"/>
  <c r="AS95" i="31" s="1"/>
  <c r="AT88" i="31"/>
  <c r="AT95" i="31" s="1"/>
  <c r="AU88" i="31"/>
  <c r="AU95" i="31" s="1"/>
  <c r="AV88" i="31"/>
  <c r="AV95" i="31" s="1"/>
  <c r="AW88" i="31"/>
  <c r="AW95" i="31" s="1"/>
  <c r="AX88" i="31"/>
  <c r="AX95" i="31" s="1"/>
  <c r="AY88" i="31"/>
  <c r="AY95" i="31" s="1"/>
  <c r="AZ88" i="31"/>
  <c r="AZ95" i="31" s="1"/>
  <c r="BA88" i="31"/>
  <c r="BA95" i="31" s="1"/>
  <c r="BB88" i="31"/>
  <c r="BB95" i="31" s="1"/>
  <c r="BC88" i="31"/>
  <c r="BC95" i="31" s="1"/>
  <c r="BD88" i="31"/>
  <c r="BD95" i="31" s="1"/>
  <c r="BE88" i="31"/>
  <c r="BE95" i="31" s="1"/>
  <c r="BF88" i="31"/>
  <c r="BF95" i="31" s="1"/>
  <c r="BG88" i="31"/>
  <c r="BG95" i="31" s="1"/>
  <c r="BH88" i="31"/>
  <c r="BH95" i="31" s="1"/>
  <c r="BI88" i="31"/>
  <c r="BI95" i="31" s="1"/>
  <c r="BJ88" i="31"/>
  <c r="BJ95" i="31" s="1"/>
  <c r="BK88" i="31"/>
  <c r="BK95" i="31" s="1"/>
  <c r="BL88" i="31"/>
  <c r="BL95" i="31" s="1"/>
  <c r="BM88" i="31"/>
  <c r="BM95" i="31" s="1"/>
  <c r="BN88" i="31"/>
  <c r="BN95" i="31" s="1"/>
  <c r="BO88" i="31"/>
  <c r="BO95" i="31" s="1"/>
  <c r="BP88" i="31"/>
  <c r="BP95" i="31" s="1"/>
  <c r="BQ88" i="31"/>
  <c r="BQ95" i="31" s="1"/>
  <c r="BR88" i="31"/>
  <c r="BR95" i="31" s="1"/>
  <c r="BS88" i="31"/>
  <c r="BS95" i="31" s="1"/>
  <c r="BT88" i="31"/>
  <c r="BT95" i="31" s="1"/>
  <c r="BU88" i="31"/>
  <c r="BU95" i="31" s="1"/>
  <c r="BV88" i="31"/>
  <c r="BV95" i="31" s="1"/>
  <c r="BW88" i="31"/>
  <c r="BW95" i="31" s="1"/>
  <c r="BX88" i="31"/>
  <c r="BX95" i="31" s="1"/>
  <c r="BY88" i="31"/>
  <c r="BY95" i="31" s="1"/>
  <c r="BZ88" i="31"/>
  <c r="BZ95" i="31" s="1"/>
  <c r="CA88" i="31"/>
  <c r="CA95" i="31" s="1"/>
  <c r="CB88" i="31"/>
  <c r="CB95" i="31" s="1"/>
  <c r="CC88" i="31"/>
  <c r="CC95" i="31" s="1"/>
  <c r="CD88" i="31"/>
  <c r="CD95" i="31" s="1"/>
  <c r="CE88" i="31"/>
  <c r="CE95" i="31" s="1"/>
  <c r="CF88" i="31"/>
  <c r="CF95" i="31" s="1"/>
  <c r="CG88" i="31"/>
  <c r="CG95" i="31" s="1"/>
  <c r="CH88" i="31"/>
  <c r="CH95" i="31" s="1"/>
  <c r="CI88" i="31"/>
  <c r="CI95" i="31" s="1"/>
  <c r="CJ88" i="31"/>
  <c r="CJ95" i="31" s="1"/>
  <c r="CK88" i="31"/>
  <c r="CK95" i="31" s="1"/>
  <c r="CL88" i="31"/>
  <c r="CL95" i="31" s="1"/>
  <c r="CM88" i="31"/>
  <c r="CM95" i="31" s="1"/>
  <c r="CN88" i="31"/>
  <c r="CN95" i="31" s="1"/>
  <c r="CO88" i="31"/>
  <c r="CO95" i="31" s="1"/>
  <c r="CP88" i="31"/>
  <c r="CP95" i="31" s="1"/>
  <c r="CQ88" i="31"/>
  <c r="CQ95" i="31" s="1"/>
  <c r="CR88" i="31"/>
  <c r="CR95" i="31" s="1"/>
  <c r="CS88" i="31"/>
  <c r="CS95" i="31" s="1"/>
  <c r="CT88" i="31"/>
  <c r="CT95" i="31" s="1"/>
  <c r="CU88" i="31"/>
  <c r="CU95" i="31" s="1"/>
  <c r="CV88" i="31"/>
  <c r="CV95" i="31" s="1"/>
  <c r="CW88" i="31"/>
  <c r="CW95" i="31" s="1"/>
  <c r="CX88" i="31"/>
  <c r="CX95" i="31" s="1"/>
  <c r="CY88" i="31"/>
  <c r="CY95" i="31" s="1"/>
  <c r="D88" i="31"/>
  <c r="D95" i="31" s="1"/>
  <c r="I45" i="4" l="1"/>
  <c r="A11" i="8" l="1"/>
  <c r="A10" i="10"/>
  <c r="A10" i="8"/>
  <c r="A10" i="6"/>
  <c r="A10" i="4"/>
  <c r="AX55" i="31"/>
  <c r="AQ55" i="31"/>
  <c r="D47" i="31"/>
  <c r="CY47" i="31"/>
  <c r="CX47" i="31"/>
  <c r="CW47" i="31"/>
  <c r="CV47" i="31"/>
  <c r="CU47" i="31"/>
  <c r="CT47" i="31"/>
  <c r="CS47" i="31"/>
  <c r="CR47" i="31"/>
  <c r="CQ47" i="31"/>
  <c r="CP47" i="31"/>
  <c r="CO47" i="31"/>
  <c r="CN47" i="31"/>
  <c r="CM47" i="31"/>
  <c r="CL47" i="31"/>
  <c r="CK47" i="31"/>
  <c r="CJ47" i="31"/>
  <c r="CI47" i="31"/>
  <c r="CH47" i="31"/>
  <c r="CG47" i="31"/>
  <c r="CF47" i="31"/>
  <c r="CE47" i="31"/>
  <c r="CD47" i="31"/>
  <c r="CC47" i="31"/>
  <c r="CB47" i="31"/>
  <c r="CA47" i="31"/>
  <c r="BZ47" i="31"/>
  <c r="BY47" i="31"/>
  <c r="BX47" i="31"/>
  <c r="BW47" i="31"/>
  <c r="BV47" i="31"/>
  <c r="BU47" i="31"/>
  <c r="BT47" i="31"/>
  <c r="BS47" i="31"/>
  <c r="BR47" i="31"/>
  <c r="BQ47" i="31"/>
  <c r="BP47" i="31"/>
  <c r="BO47" i="31"/>
  <c r="BN47" i="31"/>
  <c r="BM47" i="31"/>
  <c r="BL47" i="31"/>
  <c r="BK47" i="31"/>
  <c r="BJ47" i="31"/>
  <c r="BI47" i="31"/>
  <c r="BH47" i="31"/>
  <c r="BG47" i="31"/>
  <c r="BF47" i="31"/>
  <c r="BE47" i="31"/>
  <c r="BD47" i="31"/>
  <c r="BC47" i="31"/>
  <c r="BB47" i="31" l="1"/>
  <c r="BA47" i="31"/>
  <c r="AZ47" i="31"/>
  <c r="AY47" i="31"/>
  <c r="AX47" i="31"/>
  <c r="BE34" i="31"/>
  <c r="CY55" i="31"/>
  <c r="CX55" i="31"/>
  <c r="CW55" i="31"/>
  <c r="CV55" i="31"/>
  <c r="CU55" i="31"/>
  <c r="CT55" i="31"/>
  <c r="CS55" i="31"/>
  <c r="CR55" i="31"/>
  <c r="CQ55" i="31"/>
  <c r="CP55" i="31"/>
  <c r="CO55" i="31"/>
  <c r="CN55" i="31"/>
  <c r="CM55" i="31"/>
  <c r="CL55" i="31"/>
  <c r="CK55" i="31"/>
  <c r="CJ55" i="31"/>
  <c r="CI55" i="31"/>
  <c r="CH55" i="31"/>
  <c r="CG55" i="31"/>
  <c r="CF55" i="31"/>
  <c r="CE55" i="31"/>
  <c r="CD55" i="31"/>
  <c r="CC55" i="31"/>
  <c r="CB55" i="31"/>
  <c r="CA55" i="31"/>
  <c r="BZ55" i="31"/>
  <c r="BY55" i="31"/>
  <c r="BX55" i="31"/>
  <c r="BW55" i="31"/>
  <c r="BV55" i="31"/>
  <c r="BU55" i="31"/>
  <c r="BT55" i="31"/>
  <c r="BS55" i="31"/>
  <c r="BR55" i="31"/>
  <c r="BQ55" i="31"/>
  <c r="BP55" i="31"/>
  <c r="BO55" i="31"/>
  <c r="BN55" i="31"/>
  <c r="BM55" i="31"/>
  <c r="BL55" i="31"/>
  <c r="BK55" i="31"/>
  <c r="BJ55" i="31"/>
  <c r="BI55" i="31"/>
  <c r="BH55" i="31"/>
  <c r="BG55" i="31"/>
  <c r="BF55" i="31"/>
  <c r="BE55" i="31"/>
  <c r="BD55" i="31"/>
  <c r="BC55" i="31"/>
  <c r="BB55" i="31"/>
  <c r="BA55" i="31"/>
  <c r="AZ55" i="31"/>
  <c r="AY55" i="31"/>
  <c r="BV23" i="31"/>
  <c r="CY23" i="31"/>
  <c r="CX23" i="31"/>
  <c r="CW23" i="31"/>
  <c r="CV23" i="31"/>
  <c r="CU23" i="31"/>
  <c r="CT23" i="31"/>
  <c r="CS23" i="31"/>
  <c r="CR23" i="31"/>
  <c r="CQ23" i="31"/>
  <c r="CP23" i="31"/>
  <c r="CO23" i="31"/>
  <c r="CN23" i="31"/>
  <c r="CM23" i="31"/>
  <c r="CL23" i="31"/>
  <c r="CK23" i="31"/>
  <c r="CJ23" i="31"/>
  <c r="CI23" i="31"/>
  <c r="CH23" i="31"/>
  <c r="CG23" i="31"/>
  <c r="CF23" i="31"/>
  <c r="CE23" i="31"/>
  <c r="CD23" i="31"/>
  <c r="CC23" i="31"/>
  <c r="CB23" i="31"/>
  <c r="CA23" i="31"/>
  <c r="BZ23" i="31"/>
  <c r="BY23" i="31"/>
  <c r="BX23" i="31"/>
  <c r="BW23" i="31"/>
  <c r="BU23" i="31"/>
  <c r="BT23" i="31"/>
  <c r="BS23" i="31"/>
  <c r="BR23" i="31"/>
  <c r="BQ23" i="31"/>
  <c r="BP23" i="31"/>
  <c r="BO23" i="31"/>
  <c r="BN23" i="31"/>
  <c r="BM23" i="31"/>
  <c r="BL23" i="31"/>
  <c r="BK23" i="31"/>
  <c r="BJ23" i="31"/>
  <c r="BI23" i="31"/>
  <c r="BH23" i="31"/>
  <c r="BG23" i="31"/>
  <c r="BF23" i="31"/>
  <c r="BE23" i="31"/>
  <c r="BD23" i="31"/>
  <c r="BC23" i="31"/>
  <c r="BB23" i="31"/>
  <c r="BA23" i="31"/>
  <c r="AZ23" i="31"/>
  <c r="AY23" i="31"/>
  <c r="AX23" i="31"/>
  <c r="I171" i="3"/>
  <c r="K171" i="3"/>
  <c r="F171" i="3"/>
  <c r="GY77" i="6"/>
  <c r="CY34" i="31" s="1"/>
  <c r="GW77" i="6"/>
  <c r="CX34" i="31" s="1"/>
  <c r="GU77" i="6"/>
  <c r="CW34" i="31" s="1"/>
  <c r="GS77" i="6"/>
  <c r="CV34" i="31" s="1"/>
  <c r="GQ77" i="6"/>
  <c r="CU34" i="31" s="1"/>
  <c r="GO77" i="6"/>
  <c r="CT34" i="31" s="1"/>
  <c r="GM77" i="6"/>
  <c r="CS34" i="31" s="1"/>
  <c r="GK77" i="6"/>
  <c r="CR34" i="31" s="1"/>
  <c r="GI77" i="6"/>
  <c r="CQ34" i="31" s="1"/>
  <c r="GG77" i="6"/>
  <c r="CP34" i="31" s="1"/>
  <c r="GE77" i="6"/>
  <c r="CO34" i="31" s="1"/>
  <c r="GC77" i="6"/>
  <c r="CN34" i="31" s="1"/>
  <c r="GA77" i="6"/>
  <c r="CM34" i="31" s="1"/>
  <c r="FY77" i="6"/>
  <c r="CL34" i="31" s="1"/>
  <c r="FW77" i="6"/>
  <c r="CK34" i="31" s="1"/>
  <c r="FU77" i="6"/>
  <c r="CJ34" i="31" s="1"/>
  <c r="FS77" i="6"/>
  <c r="CI34" i="31" s="1"/>
  <c r="FQ77" i="6"/>
  <c r="CH34" i="31" s="1"/>
  <c r="FO77" i="6"/>
  <c r="CG34" i="31" s="1"/>
  <c r="FM77" i="6"/>
  <c r="CF34" i="31" s="1"/>
  <c r="FK77" i="6"/>
  <c r="CE34" i="31" s="1"/>
  <c r="FI77" i="6"/>
  <c r="CD34" i="31" s="1"/>
  <c r="FG77" i="6"/>
  <c r="CC34" i="31" s="1"/>
  <c r="FE77" i="6"/>
  <c r="CB34" i="31" s="1"/>
  <c r="FC77" i="6"/>
  <c r="CA34" i="31" s="1"/>
  <c r="FA77" i="6"/>
  <c r="BZ34" i="31" s="1"/>
  <c r="EY77" i="6"/>
  <c r="BY34" i="31" s="1"/>
  <c r="EW77" i="6"/>
  <c r="BX34" i="31" s="1"/>
  <c r="EU77" i="6"/>
  <c r="BW34" i="31" s="1"/>
  <c r="ES77" i="6"/>
  <c r="BV34" i="31" s="1"/>
  <c r="EQ77" i="6"/>
  <c r="BU34" i="31" s="1"/>
  <c r="EO77" i="6"/>
  <c r="BT34" i="31" s="1"/>
  <c r="EM77" i="6"/>
  <c r="BS34" i="31" s="1"/>
  <c r="EK77" i="6"/>
  <c r="BR34" i="31" s="1"/>
  <c r="EI77" i="6"/>
  <c r="BQ34" i="31" s="1"/>
  <c r="EG77" i="6"/>
  <c r="BP34" i="31" s="1"/>
  <c r="EE77" i="6"/>
  <c r="BO34" i="31" s="1"/>
  <c r="EC77" i="6"/>
  <c r="BN34" i="31" s="1"/>
  <c r="EA77" i="6"/>
  <c r="BM34" i="31" s="1"/>
  <c r="DY77" i="6"/>
  <c r="BL34" i="31" s="1"/>
  <c r="DW77" i="6"/>
  <c r="BK34" i="31" s="1"/>
  <c r="DU77" i="6"/>
  <c r="BJ34" i="31" s="1"/>
  <c r="DS77" i="6"/>
  <c r="BI34" i="31" s="1"/>
  <c r="DQ77" i="6"/>
  <c r="BH34" i="31" s="1"/>
  <c r="DO77" i="6"/>
  <c r="BG34" i="31" s="1"/>
  <c r="DM77" i="6"/>
  <c r="BF34" i="31" s="1"/>
  <c r="DK77" i="6"/>
  <c r="DI77" i="6"/>
  <c r="BD34" i="31" s="1"/>
  <c r="DG77" i="6"/>
  <c r="BC34" i="31" s="1"/>
  <c r="DE77" i="6"/>
  <c r="BB34" i="31" s="1"/>
  <c r="DC77" i="6"/>
  <c r="BA34" i="31" s="1"/>
  <c r="DA77" i="6"/>
  <c r="AZ34" i="31" s="1"/>
  <c r="CY77" i="6"/>
  <c r="AY34" i="31" s="1"/>
  <c r="CW77" i="6"/>
  <c r="GZ72" i="6"/>
  <c r="GY44" i="6"/>
  <c r="GY45" i="6"/>
  <c r="GY46" i="6"/>
  <c r="GY47" i="6"/>
  <c r="GY48" i="6"/>
  <c r="GY49" i="6"/>
  <c r="GY50" i="6"/>
  <c r="GY51" i="6"/>
  <c r="GY52" i="6"/>
  <c r="GY53" i="6"/>
  <c r="GY54" i="6"/>
  <c r="GY55" i="6"/>
  <c r="GY56" i="6"/>
  <c r="GY57" i="6"/>
  <c r="GY58" i="6"/>
  <c r="GY59" i="6"/>
  <c r="GY60" i="6"/>
  <c r="GY61" i="6"/>
  <c r="GY62" i="6"/>
  <c r="GY63" i="6"/>
  <c r="GY64" i="6"/>
  <c r="GY65" i="6"/>
  <c r="GY66" i="6"/>
  <c r="GY67" i="6"/>
  <c r="GY68" i="6"/>
  <c r="GY69" i="6"/>
  <c r="GY70" i="6"/>
  <c r="GY71" i="6"/>
  <c r="GY72" i="6"/>
  <c r="GW44" i="6"/>
  <c r="GW45" i="6"/>
  <c r="GW46" i="6"/>
  <c r="GW47" i="6"/>
  <c r="GW48" i="6"/>
  <c r="GW49" i="6"/>
  <c r="GW50" i="6"/>
  <c r="GW51" i="6"/>
  <c r="GW52" i="6"/>
  <c r="GW53" i="6"/>
  <c r="GW54" i="6"/>
  <c r="GW55" i="6"/>
  <c r="GW56" i="6"/>
  <c r="GW57" i="6"/>
  <c r="GW58" i="6"/>
  <c r="GW59" i="6"/>
  <c r="GW60" i="6"/>
  <c r="GW61" i="6"/>
  <c r="GW62" i="6"/>
  <c r="GW63" i="6"/>
  <c r="GW64" i="6"/>
  <c r="GW65" i="6"/>
  <c r="GW66" i="6"/>
  <c r="GW67" i="6"/>
  <c r="GW68" i="6"/>
  <c r="GW69" i="6"/>
  <c r="GW70" i="6"/>
  <c r="GW71" i="6"/>
  <c r="GW72" i="6"/>
  <c r="GU44" i="6"/>
  <c r="GU45" i="6"/>
  <c r="GU46" i="6"/>
  <c r="GU47" i="6"/>
  <c r="GU48" i="6"/>
  <c r="GU49" i="6"/>
  <c r="GU50" i="6"/>
  <c r="GU51" i="6"/>
  <c r="GU52" i="6"/>
  <c r="GU53" i="6"/>
  <c r="GU54" i="6"/>
  <c r="GU55" i="6"/>
  <c r="GU56" i="6"/>
  <c r="GU57" i="6"/>
  <c r="GU58" i="6"/>
  <c r="GU59" i="6"/>
  <c r="GU60" i="6"/>
  <c r="GU61" i="6"/>
  <c r="GU62" i="6"/>
  <c r="GU63" i="6"/>
  <c r="GU64" i="6"/>
  <c r="GU65" i="6"/>
  <c r="GU66" i="6"/>
  <c r="GU67" i="6"/>
  <c r="GU68" i="6"/>
  <c r="GU69" i="6"/>
  <c r="GU70" i="6"/>
  <c r="GU71" i="6"/>
  <c r="GU72" i="6"/>
  <c r="GS44" i="6"/>
  <c r="GS45" i="6"/>
  <c r="GS46" i="6"/>
  <c r="GS47" i="6"/>
  <c r="GS48" i="6"/>
  <c r="GS49" i="6"/>
  <c r="GS50" i="6"/>
  <c r="GS51" i="6"/>
  <c r="GS52" i="6"/>
  <c r="GS53" i="6"/>
  <c r="GS54" i="6"/>
  <c r="GS55" i="6"/>
  <c r="GS56" i="6"/>
  <c r="GS57" i="6"/>
  <c r="GS58" i="6"/>
  <c r="GS59" i="6"/>
  <c r="GS60" i="6"/>
  <c r="GS61" i="6"/>
  <c r="GS62" i="6"/>
  <c r="GS63" i="6"/>
  <c r="GS64" i="6"/>
  <c r="GS65" i="6"/>
  <c r="GS66" i="6"/>
  <c r="GS67" i="6"/>
  <c r="GS68" i="6"/>
  <c r="GS69" i="6"/>
  <c r="GS70" i="6"/>
  <c r="GS71" i="6"/>
  <c r="GS72" i="6"/>
  <c r="GQ44" i="6"/>
  <c r="GQ45" i="6"/>
  <c r="GQ46" i="6"/>
  <c r="GQ47" i="6"/>
  <c r="GQ48" i="6"/>
  <c r="GQ49" i="6"/>
  <c r="GQ50" i="6"/>
  <c r="GQ51" i="6"/>
  <c r="GQ52" i="6"/>
  <c r="GQ53" i="6"/>
  <c r="GQ54" i="6"/>
  <c r="GQ55" i="6"/>
  <c r="GQ56" i="6"/>
  <c r="GQ57" i="6"/>
  <c r="GQ58" i="6"/>
  <c r="GQ59" i="6"/>
  <c r="GQ60" i="6"/>
  <c r="GQ61" i="6"/>
  <c r="GQ62" i="6"/>
  <c r="GQ63" i="6"/>
  <c r="GQ64" i="6"/>
  <c r="GQ65" i="6"/>
  <c r="GQ66" i="6"/>
  <c r="GQ67" i="6"/>
  <c r="GQ68" i="6"/>
  <c r="GQ69" i="6"/>
  <c r="GQ70" i="6"/>
  <c r="GQ71" i="6"/>
  <c r="GQ72" i="6"/>
  <c r="GO44" i="6"/>
  <c r="GO45" i="6"/>
  <c r="GO46" i="6"/>
  <c r="GO47" i="6"/>
  <c r="GO48" i="6"/>
  <c r="GO49" i="6"/>
  <c r="GO50" i="6"/>
  <c r="GO51" i="6"/>
  <c r="GO52" i="6"/>
  <c r="GO53" i="6"/>
  <c r="GO54" i="6"/>
  <c r="GO55" i="6"/>
  <c r="GO56" i="6"/>
  <c r="GO57" i="6"/>
  <c r="GO58" i="6"/>
  <c r="GO59" i="6"/>
  <c r="GO60" i="6"/>
  <c r="GO61" i="6"/>
  <c r="GO62" i="6"/>
  <c r="GO63" i="6"/>
  <c r="GO64" i="6"/>
  <c r="GO65" i="6"/>
  <c r="GO66" i="6"/>
  <c r="GO67" i="6"/>
  <c r="GO68" i="6"/>
  <c r="GO69" i="6"/>
  <c r="GO70" i="6"/>
  <c r="GO71" i="6"/>
  <c r="GO72" i="6"/>
  <c r="GM44" i="6"/>
  <c r="GM45" i="6"/>
  <c r="GM46" i="6"/>
  <c r="GM47" i="6"/>
  <c r="GM48" i="6"/>
  <c r="GM49" i="6"/>
  <c r="GM50" i="6"/>
  <c r="GM51" i="6"/>
  <c r="GM52" i="6"/>
  <c r="GM53" i="6"/>
  <c r="GM54" i="6"/>
  <c r="GM55" i="6"/>
  <c r="GM56" i="6"/>
  <c r="GM57" i="6"/>
  <c r="GM58" i="6"/>
  <c r="GM59" i="6"/>
  <c r="GM60" i="6"/>
  <c r="GM61" i="6"/>
  <c r="GM62" i="6"/>
  <c r="GM63" i="6"/>
  <c r="GM64" i="6"/>
  <c r="GM65" i="6"/>
  <c r="GM66" i="6"/>
  <c r="GM67" i="6"/>
  <c r="GM68" i="6"/>
  <c r="GM69" i="6"/>
  <c r="GM70" i="6"/>
  <c r="GM71" i="6"/>
  <c r="GM72" i="6"/>
  <c r="GK44" i="6"/>
  <c r="GK45" i="6"/>
  <c r="GK46" i="6"/>
  <c r="GK47" i="6"/>
  <c r="GK48" i="6"/>
  <c r="GK49" i="6"/>
  <c r="GK50" i="6"/>
  <c r="GK51" i="6"/>
  <c r="GK52" i="6"/>
  <c r="GK53" i="6"/>
  <c r="GK54" i="6"/>
  <c r="GK55" i="6"/>
  <c r="GK56" i="6"/>
  <c r="GK57" i="6"/>
  <c r="GK58" i="6"/>
  <c r="GK59" i="6"/>
  <c r="GK60" i="6"/>
  <c r="GK61" i="6"/>
  <c r="GK62" i="6"/>
  <c r="GK63" i="6"/>
  <c r="GK64" i="6"/>
  <c r="GK65" i="6"/>
  <c r="GK66" i="6"/>
  <c r="GK67" i="6"/>
  <c r="GK68" i="6"/>
  <c r="GK69" i="6"/>
  <c r="GK70" i="6"/>
  <c r="GK71" i="6"/>
  <c r="GK72" i="6"/>
  <c r="GI44" i="6"/>
  <c r="GI45" i="6"/>
  <c r="GI46" i="6"/>
  <c r="GI47" i="6"/>
  <c r="GI48" i="6"/>
  <c r="GI49" i="6"/>
  <c r="GI50" i="6"/>
  <c r="GI51" i="6"/>
  <c r="GI52" i="6"/>
  <c r="GI53" i="6"/>
  <c r="GI54" i="6"/>
  <c r="GI55" i="6"/>
  <c r="GI56" i="6"/>
  <c r="GI57" i="6"/>
  <c r="GI58" i="6"/>
  <c r="GI59" i="6"/>
  <c r="GI60" i="6"/>
  <c r="GI61" i="6"/>
  <c r="GI62" i="6"/>
  <c r="GI63" i="6"/>
  <c r="GI64" i="6"/>
  <c r="GI65" i="6"/>
  <c r="GI66" i="6"/>
  <c r="GI67" i="6"/>
  <c r="GI68" i="6"/>
  <c r="GI69" i="6"/>
  <c r="GI70" i="6"/>
  <c r="GI71" i="6"/>
  <c r="GI72" i="6"/>
  <c r="GG44" i="6"/>
  <c r="GG45" i="6"/>
  <c r="GG46" i="6"/>
  <c r="GG47" i="6"/>
  <c r="GG48" i="6"/>
  <c r="GG49" i="6"/>
  <c r="GG50" i="6"/>
  <c r="GG51" i="6"/>
  <c r="GG52" i="6"/>
  <c r="GG53" i="6"/>
  <c r="GG54" i="6"/>
  <c r="GG55" i="6"/>
  <c r="GG56" i="6"/>
  <c r="GG57" i="6"/>
  <c r="GG58" i="6"/>
  <c r="GG59" i="6"/>
  <c r="GG60" i="6"/>
  <c r="GG61" i="6"/>
  <c r="GG62" i="6"/>
  <c r="GG63" i="6"/>
  <c r="GG64" i="6"/>
  <c r="GG65" i="6"/>
  <c r="GG66" i="6"/>
  <c r="GG67" i="6"/>
  <c r="GG68" i="6"/>
  <c r="GG69" i="6"/>
  <c r="GG70" i="6"/>
  <c r="GG71" i="6"/>
  <c r="GG72" i="6"/>
  <c r="GE44" i="6"/>
  <c r="GE45" i="6"/>
  <c r="GE46" i="6"/>
  <c r="GE47" i="6"/>
  <c r="GE48" i="6"/>
  <c r="GE49" i="6"/>
  <c r="GE50" i="6"/>
  <c r="GE51" i="6"/>
  <c r="GE52" i="6"/>
  <c r="GE53" i="6"/>
  <c r="GE54" i="6"/>
  <c r="GE55" i="6"/>
  <c r="GE56" i="6"/>
  <c r="GE57" i="6"/>
  <c r="GE58" i="6"/>
  <c r="GE59" i="6"/>
  <c r="GE60" i="6"/>
  <c r="GE61" i="6"/>
  <c r="GE62" i="6"/>
  <c r="GE63" i="6"/>
  <c r="GE64" i="6"/>
  <c r="GE65" i="6"/>
  <c r="GE66" i="6"/>
  <c r="GE67" i="6"/>
  <c r="GE68" i="6"/>
  <c r="GE69" i="6"/>
  <c r="GE70" i="6"/>
  <c r="GE71" i="6"/>
  <c r="GE72" i="6"/>
  <c r="GC44" i="6"/>
  <c r="GC45" i="6"/>
  <c r="GC46" i="6"/>
  <c r="GC47" i="6"/>
  <c r="GC48" i="6"/>
  <c r="GC49" i="6"/>
  <c r="GC50" i="6"/>
  <c r="GC51" i="6"/>
  <c r="GC52" i="6"/>
  <c r="GC53" i="6"/>
  <c r="GC54" i="6"/>
  <c r="GC55" i="6"/>
  <c r="GC56" i="6"/>
  <c r="GC57" i="6"/>
  <c r="GC58" i="6"/>
  <c r="GC59" i="6"/>
  <c r="GC60" i="6"/>
  <c r="GC61" i="6"/>
  <c r="GC62" i="6"/>
  <c r="GC63" i="6"/>
  <c r="GC64" i="6"/>
  <c r="GC65" i="6"/>
  <c r="GC66" i="6"/>
  <c r="GC67" i="6"/>
  <c r="GC68" i="6"/>
  <c r="GC69" i="6"/>
  <c r="GC70" i="6"/>
  <c r="GC71" i="6"/>
  <c r="GC72" i="6"/>
  <c r="GA44" i="6"/>
  <c r="GA45" i="6"/>
  <c r="GA46" i="6"/>
  <c r="GA47" i="6"/>
  <c r="GA48" i="6"/>
  <c r="GA49" i="6"/>
  <c r="GA50" i="6"/>
  <c r="GA51" i="6"/>
  <c r="GA52" i="6"/>
  <c r="GA53" i="6"/>
  <c r="GA54" i="6"/>
  <c r="GA55" i="6"/>
  <c r="GA56" i="6"/>
  <c r="GA57" i="6"/>
  <c r="GA58" i="6"/>
  <c r="GA59" i="6"/>
  <c r="GA60" i="6"/>
  <c r="GA61" i="6"/>
  <c r="GA62" i="6"/>
  <c r="GA63" i="6"/>
  <c r="GA64" i="6"/>
  <c r="GA65" i="6"/>
  <c r="GA66" i="6"/>
  <c r="GA67" i="6"/>
  <c r="GA68" i="6"/>
  <c r="GA69" i="6"/>
  <c r="GA70" i="6"/>
  <c r="GA71" i="6"/>
  <c r="GA72" i="6"/>
  <c r="FY44" i="6"/>
  <c r="FY45" i="6"/>
  <c r="FY46" i="6"/>
  <c r="FY47" i="6"/>
  <c r="FY48" i="6"/>
  <c r="FY49" i="6"/>
  <c r="FY50" i="6"/>
  <c r="FY51" i="6"/>
  <c r="FY52" i="6"/>
  <c r="FY53" i="6"/>
  <c r="FY54" i="6"/>
  <c r="FY55" i="6"/>
  <c r="FY56" i="6"/>
  <c r="FY57" i="6"/>
  <c r="FY58" i="6"/>
  <c r="FY59" i="6"/>
  <c r="FY60" i="6"/>
  <c r="FY61" i="6"/>
  <c r="FY62" i="6"/>
  <c r="FY63" i="6"/>
  <c r="FY64" i="6"/>
  <c r="FY65" i="6"/>
  <c r="FY66" i="6"/>
  <c r="FY67" i="6"/>
  <c r="FY68" i="6"/>
  <c r="FY69" i="6"/>
  <c r="FY70" i="6"/>
  <c r="FY71" i="6"/>
  <c r="FY72" i="6"/>
  <c r="FW44" i="6"/>
  <c r="FW45" i="6"/>
  <c r="FW46" i="6"/>
  <c r="FW47" i="6"/>
  <c r="FW48" i="6"/>
  <c r="FW49" i="6"/>
  <c r="FW50" i="6"/>
  <c r="FW51" i="6"/>
  <c r="FW52" i="6"/>
  <c r="FW53" i="6"/>
  <c r="FW54" i="6"/>
  <c r="FW55" i="6"/>
  <c r="FW56" i="6"/>
  <c r="FW57" i="6"/>
  <c r="FW58" i="6"/>
  <c r="FW59" i="6"/>
  <c r="FW60" i="6"/>
  <c r="FW61" i="6"/>
  <c r="FW62" i="6"/>
  <c r="FW63" i="6"/>
  <c r="FW64" i="6"/>
  <c r="FW65" i="6"/>
  <c r="FW66" i="6"/>
  <c r="FW67" i="6"/>
  <c r="FW68" i="6"/>
  <c r="FW69" i="6"/>
  <c r="FW70" i="6"/>
  <c r="FW71" i="6"/>
  <c r="FW72" i="6"/>
  <c r="FU44" i="6"/>
  <c r="FU45" i="6"/>
  <c r="FU46" i="6"/>
  <c r="FU47" i="6"/>
  <c r="FU48" i="6"/>
  <c r="FU49" i="6"/>
  <c r="FU50" i="6"/>
  <c r="FU51" i="6"/>
  <c r="FU52" i="6"/>
  <c r="FU53" i="6"/>
  <c r="FU54" i="6"/>
  <c r="FU55" i="6"/>
  <c r="FU56" i="6"/>
  <c r="FU57" i="6"/>
  <c r="FU58" i="6"/>
  <c r="FU59" i="6"/>
  <c r="FU60" i="6"/>
  <c r="FU61" i="6"/>
  <c r="FU62" i="6"/>
  <c r="FU63" i="6"/>
  <c r="FU64" i="6"/>
  <c r="FU65" i="6"/>
  <c r="FU66" i="6"/>
  <c r="FU67" i="6"/>
  <c r="FU68" i="6"/>
  <c r="FU69" i="6"/>
  <c r="FU70" i="6"/>
  <c r="FU71" i="6"/>
  <c r="FU72" i="6"/>
  <c r="FS44" i="6"/>
  <c r="FS45" i="6"/>
  <c r="FS46" i="6"/>
  <c r="FS47" i="6"/>
  <c r="FS48" i="6"/>
  <c r="FS49" i="6"/>
  <c r="FS50" i="6"/>
  <c r="FS51" i="6"/>
  <c r="FS52" i="6"/>
  <c r="FS53" i="6"/>
  <c r="FS54" i="6"/>
  <c r="FS55" i="6"/>
  <c r="FS56" i="6"/>
  <c r="FS57" i="6"/>
  <c r="FS58" i="6"/>
  <c r="FS59" i="6"/>
  <c r="FS60" i="6"/>
  <c r="FS61" i="6"/>
  <c r="FS62" i="6"/>
  <c r="FS63" i="6"/>
  <c r="FS64" i="6"/>
  <c r="FS65" i="6"/>
  <c r="FS66" i="6"/>
  <c r="FS67" i="6"/>
  <c r="FS68" i="6"/>
  <c r="FS69" i="6"/>
  <c r="FS70" i="6"/>
  <c r="FS71" i="6"/>
  <c r="FS72" i="6"/>
  <c r="FQ44" i="6"/>
  <c r="FQ45" i="6"/>
  <c r="FQ46" i="6"/>
  <c r="FQ47" i="6"/>
  <c r="FQ48" i="6"/>
  <c r="FQ49" i="6"/>
  <c r="FQ50" i="6"/>
  <c r="FQ51" i="6"/>
  <c r="FQ52" i="6"/>
  <c r="FQ53" i="6"/>
  <c r="FQ54" i="6"/>
  <c r="FQ55" i="6"/>
  <c r="FQ56" i="6"/>
  <c r="FQ57" i="6"/>
  <c r="FQ58" i="6"/>
  <c r="FQ59" i="6"/>
  <c r="FQ60" i="6"/>
  <c r="FQ61" i="6"/>
  <c r="FQ62" i="6"/>
  <c r="FQ63" i="6"/>
  <c r="FQ64" i="6"/>
  <c r="FQ65" i="6"/>
  <c r="FQ66" i="6"/>
  <c r="FQ67" i="6"/>
  <c r="FQ68" i="6"/>
  <c r="FQ69" i="6"/>
  <c r="FQ70" i="6"/>
  <c r="FQ71" i="6"/>
  <c r="FQ72" i="6"/>
  <c r="FO44" i="6"/>
  <c r="FO45" i="6"/>
  <c r="FO46" i="6"/>
  <c r="FO47" i="6"/>
  <c r="FO48" i="6"/>
  <c r="FO49" i="6"/>
  <c r="FO50" i="6"/>
  <c r="FO51" i="6"/>
  <c r="FO52" i="6"/>
  <c r="FO53" i="6"/>
  <c r="FO54" i="6"/>
  <c r="FO55" i="6"/>
  <c r="FO56" i="6"/>
  <c r="FO57" i="6"/>
  <c r="FO58" i="6"/>
  <c r="FO59" i="6"/>
  <c r="FO60" i="6"/>
  <c r="FO61" i="6"/>
  <c r="FO62" i="6"/>
  <c r="FO63" i="6"/>
  <c r="FO64" i="6"/>
  <c r="FO65" i="6"/>
  <c r="FO66" i="6"/>
  <c r="FO67" i="6"/>
  <c r="FO68" i="6"/>
  <c r="FO69" i="6"/>
  <c r="FO70" i="6"/>
  <c r="FO71" i="6"/>
  <c r="FO72" i="6"/>
  <c r="FM44" i="6"/>
  <c r="FM45" i="6"/>
  <c r="FM46" i="6"/>
  <c r="FM47" i="6"/>
  <c r="FM48" i="6"/>
  <c r="FM49" i="6"/>
  <c r="FM50" i="6"/>
  <c r="FM51" i="6"/>
  <c r="FM52" i="6"/>
  <c r="FM53" i="6"/>
  <c r="FM54" i="6"/>
  <c r="FM55" i="6"/>
  <c r="FM56" i="6"/>
  <c r="FM57" i="6"/>
  <c r="FM58" i="6"/>
  <c r="FM59" i="6"/>
  <c r="FM60" i="6"/>
  <c r="FM61" i="6"/>
  <c r="FM62" i="6"/>
  <c r="FM63" i="6"/>
  <c r="FM64" i="6"/>
  <c r="FM65" i="6"/>
  <c r="FM66" i="6"/>
  <c r="FM67" i="6"/>
  <c r="FM68" i="6"/>
  <c r="FM69" i="6"/>
  <c r="FM70" i="6"/>
  <c r="FM71" i="6"/>
  <c r="FM72" i="6"/>
  <c r="FK44" i="6"/>
  <c r="FK45" i="6"/>
  <c r="FK46" i="6"/>
  <c r="FK47" i="6"/>
  <c r="FK48" i="6"/>
  <c r="FK49" i="6"/>
  <c r="FK50" i="6"/>
  <c r="FK51" i="6"/>
  <c r="FK52" i="6"/>
  <c r="FK53" i="6"/>
  <c r="FK54" i="6"/>
  <c r="FK55" i="6"/>
  <c r="FK56" i="6"/>
  <c r="FK57" i="6"/>
  <c r="FK58" i="6"/>
  <c r="FK59" i="6"/>
  <c r="FK60" i="6"/>
  <c r="FK61" i="6"/>
  <c r="FK62" i="6"/>
  <c r="FK63" i="6"/>
  <c r="FK64" i="6"/>
  <c r="FK65" i="6"/>
  <c r="FK66" i="6"/>
  <c r="FK67" i="6"/>
  <c r="FK68" i="6"/>
  <c r="FK69" i="6"/>
  <c r="FK70" i="6"/>
  <c r="FK71" i="6"/>
  <c r="FK72" i="6"/>
  <c r="FI44" i="6"/>
  <c r="FI45" i="6"/>
  <c r="FI46" i="6"/>
  <c r="FI47" i="6"/>
  <c r="FI48" i="6"/>
  <c r="FI49" i="6"/>
  <c r="FI50" i="6"/>
  <c r="FI51" i="6"/>
  <c r="FI52" i="6"/>
  <c r="FI53" i="6"/>
  <c r="FI54" i="6"/>
  <c r="FI55" i="6"/>
  <c r="FI56" i="6"/>
  <c r="FI57" i="6"/>
  <c r="FI58" i="6"/>
  <c r="FI59" i="6"/>
  <c r="FI60" i="6"/>
  <c r="FI61" i="6"/>
  <c r="FI62" i="6"/>
  <c r="FI63" i="6"/>
  <c r="FI64" i="6"/>
  <c r="FI65" i="6"/>
  <c r="FI66" i="6"/>
  <c r="FI67" i="6"/>
  <c r="FI68" i="6"/>
  <c r="FI69" i="6"/>
  <c r="FI70" i="6"/>
  <c r="FI71" i="6"/>
  <c r="FI72" i="6"/>
  <c r="FG44" i="6"/>
  <c r="FG45" i="6"/>
  <c r="FG46" i="6"/>
  <c r="FG47" i="6"/>
  <c r="FG48" i="6"/>
  <c r="FG49" i="6"/>
  <c r="FG50" i="6"/>
  <c r="FG51" i="6"/>
  <c r="FG52" i="6"/>
  <c r="FG53" i="6"/>
  <c r="FG54" i="6"/>
  <c r="FG55" i="6"/>
  <c r="FG56" i="6"/>
  <c r="FG57" i="6"/>
  <c r="FG58" i="6"/>
  <c r="FG59" i="6"/>
  <c r="FG60" i="6"/>
  <c r="FG61" i="6"/>
  <c r="FG62" i="6"/>
  <c r="FG63" i="6"/>
  <c r="FG64" i="6"/>
  <c r="FG65" i="6"/>
  <c r="FG66" i="6"/>
  <c r="FG67" i="6"/>
  <c r="FG68" i="6"/>
  <c r="FG69" i="6"/>
  <c r="FG70" i="6"/>
  <c r="FG71" i="6"/>
  <c r="FG72" i="6"/>
  <c r="FE44" i="6"/>
  <c r="FE45" i="6"/>
  <c r="FE46" i="6"/>
  <c r="FE47" i="6"/>
  <c r="FE48" i="6"/>
  <c r="FE49" i="6"/>
  <c r="FE50" i="6"/>
  <c r="FE51" i="6"/>
  <c r="FE52" i="6"/>
  <c r="FE53" i="6"/>
  <c r="FE54" i="6"/>
  <c r="FE55" i="6"/>
  <c r="FE56" i="6"/>
  <c r="FE57" i="6"/>
  <c r="FE58" i="6"/>
  <c r="FE59" i="6"/>
  <c r="FE60" i="6"/>
  <c r="FE61" i="6"/>
  <c r="FE62" i="6"/>
  <c r="FE63" i="6"/>
  <c r="FE64" i="6"/>
  <c r="FE65" i="6"/>
  <c r="FE66" i="6"/>
  <c r="FE67" i="6"/>
  <c r="FE68" i="6"/>
  <c r="FE69" i="6"/>
  <c r="FE70" i="6"/>
  <c r="FE71" i="6"/>
  <c r="FE72" i="6"/>
  <c r="FC44" i="6"/>
  <c r="FC45" i="6"/>
  <c r="FC46" i="6"/>
  <c r="FC47" i="6"/>
  <c r="FC48" i="6"/>
  <c r="FC49" i="6"/>
  <c r="FC50" i="6"/>
  <c r="FC51" i="6"/>
  <c r="FC52" i="6"/>
  <c r="FC53" i="6"/>
  <c r="FC54" i="6"/>
  <c r="FC55" i="6"/>
  <c r="FC56" i="6"/>
  <c r="FC57" i="6"/>
  <c r="FC58" i="6"/>
  <c r="FC59" i="6"/>
  <c r="FC60" i="6"/>
  <c r="FC61" i="6"/>
  <c r="FC62" i="6"/>
  <c r="FC63" i="6"/>
  <c r="FC64" i="6"/>
  <c r="FC65" i="6"/>
  <c r="FC66" i="6"/>
  <c r="FC67" i="6"/>
  <c r="FC68" i="6"/>
  <c r="FC69" i="6"/>
  <c r="FC70" i="6"/>
  <c r="FC71" i="6"/>
  <c r="FC72" i="6"/>
  <c r="FA44" i="6"/>
  <c r="FA45" i="6"/>
  <c r="FA46" i="6"/>
  <c r="FA47" i="6"/>
  <c r="FA48" i="6"/>
  <c r="FA49" i="6"/>
  <c r="FA50" i="6"/>
  <c r="FA51" i="6"/>
  <c r="FA52" i="6"/>
  <c r="FA53" i="6"/>
  <c r="FA54" i="6"/>
  <c r="FA55" i="6"/>
  <c r="FA56" i="6"/>
  <c r="FA57" i="6"/>
  <c r="FA58" i="6"/>
  <c r="FA59" i="6"/>
  <c r="FA60" i="6"/>
  <c r="FA61" i="6"/>
  <c r="FA62" i="6"/>
  <c r="FA63" i="6"/>
  <c r="FA64" i="6"/>
  <c r="FA65" i="6"/>
  <c r="FA66" i="6"/>
  <c r="FA67" i="6"/>
  <c r="FA68" i="6"/>
  <c r="FA69" i="6"/>
  <c r="FA70" i="6"/>
  <c r="FA71" i="6"/>
  <c r="FA72" i="6"/>
  <c r="EY44" i="6"/>
  <c r="EY45" i="6"/>
  <c r="EY46" i="6"/>
  <c r="EY47" i="6"/>
  <c r="EY48" i="6"/>
  <c r="EY49" i="6"/>
  <c r="EY50" i="6"/>
  <c r="EY51" i="6"/>
  <c r="EY52" i="6"/>
  <c r="EY53" i="6"/>
  <c r="EY54" i="6"/>
  <c r="EY55" i="6"/>
  <c r="EY56" i="6"/>
  <c r="EY57" i="6"/>
  <c r="EY58" i="6"/>
  <c r="EY59" i="6"/>
  <c r="EY60" i="6"/>
  <c r="EY61" i="6"/>
  <c r="EY62" i="6"/>
  <c r="EY63" i="6"/>
  <c r="EY64" i="6"/>
  <c r="EY65" i="6"/>
  <c r="EY66" i="6"/>
  <c r="EY67" i="6"/>
  <c r="EY68" i="6"/>
  <c r="EY69" i="6"/>
  <c r="EY70" i="6"/>
  <c r="EY71" i="6"/>
  <c r="EY72" i="6"/>
  <c r="EW44" i="6"/>
  <c r="EW45" i="6"/>
  <c r="EW46" i="6"/>
  <c r="EW47" i="6"/>
  <c r="EW48" i="6"/>
  <c r="EW49" i="6"/>
  <c r="EW50" i="6"/>
  <c r="EW51" i="6"/>
  <c r="EW52" i="6"/>
  <c r="EW53" i="6"/>
  <c r="EW54" i="6"/>
  <c r="EW55" i="6"/>
  <c r="EW56" i="6"/>
  <c r="EW57" i="6"/>
  <c r="EW58" i="6"/>
  <c r="EW59" i="6"/>
  <c r="EW60" i="6"/>
  <c r="EW61" i="6"/>
  <c r="EW62" i="6"/>
  <c r="EW63" i="6"/>
  <c r="EW64" i="6"/>
  <c r="EW65" i="6"/>
  <c r="EW66" i="6"/>
  <c r="EW67" i="6"/>
  <c r="EW68" i="6"/>
  <c r="EW69" i="6"/>
  <c r="EW70" i="6"/>
  <c r="EW71" i="6"/>
  <c r="EW72" i="6"/>
  <c r="EU44" i="6"/>
  <c r="EU45" i="6"/>
  <c r="EU46" i="6"/>
  <c r="EU47" i="6"/>
  <c r="EU48" i="6"/>
  <c r="EU49" i="6"/>
  <c r="EU50" i="6"/>
  <c r="EU51" i="6"/>
  <c r="EU52" i="6"/>
  <c r="EU53" i="6"/>
  <c r="EU54" i="6"/>
  <c r="EU55" i="6"/>
  <c r="EU56" i="6"/>
  <c r="EU57" i="6"/>
  <c r="EU58" i="6"/>
  <c r="EU59" i="6"/>
  <c r="EU60" i="6"/>
  <c r="EU61" i="6"/>
  <c r="EU62" i="6"/>
  <c r="EU63" i="6"/>
  <c r="EU64" i="6"/>
  <c r="EU65" i="6"/>
  <c r="EU66" i="6"/>
  <c r="EU67" i="6"/>
  <c r="EU68" i="6"/>
  <c r="EU69" i="6"/>
  <c r="EU70" i="6"/>
  <c r="EU71" i="6"/>
  <c r="EU72" i="6"/>
  <c r="ES44" i="6"/>
  <c r="ES45" i="6"/>
  <c r="ES46" i="6"/>
  <c r="ES47" i="6"/>
  <c r="ES48" i="6"/>
  <c r="ES49" i="6"/>
  <c r="ES50" i="6"/>
  <c r="ES51" i="6"/>
  <c r="ES52" i="6"/>
  <c r="ES53" i="6"/>
  <c r="ES54" i="6"/>
  <c r="ES55" i="6"/>
  <c r="ES56" i="6"/>
  <c r="ES57" i="6"/>
  <c r="ES58" i="6"/>
  <c r="ES59" i="6"/>
  <c r="ES60" i="6"/>
  <c r="ES61" i="6"/>
  <c r="ES62" i="6"/>
  <c r="ES63" i="6"/>
  <c r="ES64" i="6"/>
  <c r="ES65" i="6"/>
  <c r="ES66" i="6"/>
  <c r="ES67" i="6"/>
  <c r="ES68" i="6"/>
  <c r="ES69" i="6"/>
  <c r="ES70" i="6"/>
  <c r="ES71" i="6"/>
  <c r="ES72" i="6"/>
  <c r="EQ44" i="6"/>
  <c r="EQ45" i="6"/>
  <c r="EQ46" i="6"/>
  <c r="EQ47" i="6"/>
  <c r="EQ48" i="6"/>
  <c r="EQ49" i="6"/>
  <c r="EQ50" i="6"/>
  <c r="EQ51" i="6"/>
  <c r="EQ52" i="6"/>
  <c r="EQ53" i="6"/>
  <c r="EQ54" i="6"/>
  <c r="EQ55" i="6"/>
  <c r="EQ56" i="6"/>
  <c r="EQ57" i="6"/>
  <c r="EQ58" i="6"/>
  <c r="EQ59" i="6"/>
  <c r="EQ60" i="6"/>
  <c r="EQ61" i="6"/>
  <c r="EQ62" i="6"/>
  <c r="EQ63" i="6"/>
  <c r="EQ64" i="6"/>
  <c r="EQ65" i="6"/>
  <c r="EQ66" i="6"/>
  <c r="EQ67" i="6"/>
  <c r="EQ68" i="6"/>
  <c r="EQ69" i="6"/>
  <c r="EQ70" i="6"/>
  <c r="EQ71" i="6"/>
  <c r="EQ72" i="6"/>
  <c r="EO44" i="6"/>
  <c r="EO45" i="6"/>
  <c r="EO46" i="6"/>
  <c r="EO47" i="6"/>
  <c r="EO48" i="6"/>
  <c r="EO49" i="6"/>
  <c r="EO50" i="6"/>
  <c r="EO51" i="6"/>
  <c r="EO52" i="6"/>
  <c r="EO53" i="6"/>
  <c r="EO54" i="6"/>
  <c r="EO55" i="6"/>
  <c r="EO56" i="6"/>
  <c r="EO57" i="6"/>
  <c r="EO58" i="6"/>
  <c r="EO59" i="6"/>
  <c r="EO60" i="6"/>
  <c r="EO61" i="6"/>
  <c r="EO62" i="6"/>
  <c r="EO63" i="6"/>
  <c r="EO64" i="6"/>
  <c r="EO65" i="6"/>
  <c r="EO66" i="6"/>
  <c r="EO67" i="6"/>
  <c r="EO68" i="6"/>
  <c r="EO69" i="6"/>
  <c r="EO70" i="6"/>
  <c r="EO71" i="6"/>
  <c r="EO72" i="6"/>
  <c r="EM44" i="6"/>
  <c r="EM45" i="6"/>
  <c r="EM46" i="6"/>
  <c r="EM47" i="6"/>
  <c r="EM48" i="6"/>
  <c r="EM49" i="6"/>
  <c r="EM50" i="6"/>
  <c r="EM51" i="6"/>
  <c r="EM52" i="6"/>
  <c r="EM53" i="6"/>
  <c r="EM54" i="6"/>
  <c r="EM55" i="6"/>
  <c r="EM56" i="6"/>
  <c r="EM57" i="6"/>
  <c r="EM58" i="6"/>
  <c r="EM59" i="6"/>
  <c r="EM60" i="6"/>
  <c r="EM61" i="6"/>
  <c r="EM62" i="6"/>
  <c r="EM63" i="6"/>
  <c r="EM64" i="6"/>
  <c r="EM65" i="6"/>
  <c r="EM66" i="6"/>
  <c r="EM67" i="6"/>
  <c r="EM68" i="6"/>
  <c r="EM69" i="6"/>
  <c r="EM70" i="6"/>
  <c r="EM71" i="6"/>
  <c r="EM72" i="6"/>
  <c r="EK44" i="6"/>
  <c r="EK45" i="6"/>
  <c r="EK46" i="6"/>
  <c r="EK47" i="6"/>
  <c r="EK48" i="6"/>
  <c r="EK49" i="6"/>
  <c r="EK50" i="6"/>
  <c r="EK51" i="6"/>
  <c r="EK52" i="6"/>
  <c r="EK53" i="6"/>
  <c r="EK54" i="6"/>
  <c r="EK55" i="6"/>
  <c r="EK56" i="6"/>
  <c r="EK57" i="6"/>
  <c r="EK58" i="6"/>
  <c r="EK59" i="6"/>
  <c r="EK60" i="6"/>
  <c r="EK61" i="6"/>
  <c r="EK62" i="6"/>
  <c r="EK63" i="6"/>
  <c r="EK64" i="6"/>
  <c r="EK65" i="6"/>
  <c r="EK66" i="6"/>
  <c r="EK67" i="6"/>
  <c r="EK68" i="6"/>
  <c r="EK69" i="6"/>
  <c r="EK70" i="6"/>
  <c r="EK71" i="6"/>
  <c r="EK72" i="6"/>
  <c r="EI44" i="6"/>
  <c r="EI45" i="6"/>
  <c r="EI46" i="6"/>
  <c r="EI47" i="6"/>
  <c r="EI48" i="6"/>
  <c r="EI49" i="6"/>
  <c r="EI50" i="6"/>
  <c r="EI51" i="6"/>
  <c r="EI52" i="6"/>
  <c r="EI53" i="6"/>
  <c r="EI54" i="6"/>
  <c r="EI55" i="6"/>
  <c r="EI56" i="6"/>
  <c r="EI57" i="6"/>
  <c r="EI58" i="6"/>
  <c r="EI59" i="6"/>
  <c r="EI60" i="6"/>
  <c r="EI61" i="6"/>
  <c r="EI62" i="6"/>
  <c r="EI63" i="6"/>
  <c r="EI64" i="6"/>
  <c r="EI65" i="6"/>
  <c r="EI66" i="6"/>
  <c r="EI67" i="6"/>
  <c r="EI68" i="6"/>
  <c r="EI69" i="6"/>
  <c r="EI70" i="6"/>
  <c r="EI71" i="6"/>
  <c r="EI72" i="6"/>
  <c r="EG44" i="6"/>
  <c r="EG45" i="6"/>
  <c r="EG46" i="6"/>
  <c r="EG47" i="6"/>
  <c r="EG48" i="6"/>
  <c r="EG49" i="6"/>
  <c r="EG50" i="6"/>
  <c r="EG51" i="6"/>
  <c r="EG52" i="6"/>
  <c r="EG53" i="6"/>
  <c r="EG54" i="6"/>
  <c r="EG55" i="6"/>
  <c r="EG56" i="6"/>
  <c r="EG57" i="6"/>
  <c r="EG58" i="6"/>
  <c r="EG59" i="6"/>
  <c r="EG60" i="6"/>
  <c r="EG61" i="6"/>
  <c r="EG62" i="6"/>
  <c r="EG63" i="6"/>
  <c r="EG64" i="6"/>
  <c r="EG65" i="6"/>
  <c r="EG66" i="6"/>
  <c r="EG67" i="6"/>
  <c r="EG68" i="6"/>
  <c r="EG69" i="6"/>
  <c r="EG70" i="6"/>
  <c r="EG71" i="6"/>
  <c r="EG72" i="6"/>
  <c r="EE44" i="6"/>
  <c r="EE45" i="6"/>
  <c r="EE46" i="6"/>
  <c r="EE47" i="6"/>
  <c r="EE48" i="6"/>
  <c r="EE49" i="6"/>
  <c r="EE50" i="6"/>
  <c r="EE51" i="6"/>
  <c r="EE52" i="6"/>
  <c r="EE53" i="6"/>
  <c r="EE54" i="6"/>
  <c r="EE55" i="6"/>
  <c r="EE56" i="6"/>
  <c r="EE57" i="6"/>
  <c r="EE58" i="6"/>
  <c r="EE59" i="6"/>
  <c r="EE60" i="6"/>
  <c r="EE61" i="6"/>
  <c r="EE62" i="6"/>
  <c r="EE63" i="6"/>
  <c r="EE64" i="6"/>
  <c r="EE65" i="6"/>
  <c r="EE66" i="6"/>
  <c r="EE67" i="6"/>
  <c r="EE68" i="6"/>
  <c r="EE69" i="6"/>
  <c r="EE70" i="6"/>
  <c r="EE71" i="6"/>
  <c r="EE72" i="6"/>
  <c r="EC44" i="6"/>
  <c r="EC45" i="6"/>
  <c r="EC46" i="6"/>
  <c r="EC47" i="6"/>
  <c r="EC48" i="6"/>
  <c r="EC49" i="6"/>
  <c r="EC50" i="6"/>
  <c r="EC51" i="6"/>
  <c r="EC52" i="6"/>
  <c r="EC53" i="6"/>
  <c r="EC54" i="6"/>
  <c r="EC55" i="6"/>
  <c r="EC56" i="6"/>
  <c r="EC57" i="6"/>
  <c r="EC58" i="6"/>
  <c r="EC59" i="6"/>
  <c r="EC60" i="6"/>
  <c r="EC61" i="6"/>
  <c r="EC62" i="6"/>
  <c r="EC63" i="6"/>
  <c r="EC64" i="6"/>
  <c r="EC65" i="6"/>
  <c r="EC66" i="6"/>
  <c r="EC67" i="6"/>
  <c r="EC68" i="6"/>
  <c r="EC69" i="6"/>
  <c r="EC70" i="6"/>
  <c r="EC71" i="6"/>
  <c r="EC72" i="6"/>
  <c r="EA44" i="6"/>
  <c r="EA45" i="6"/>
  <c r="EA46" i="6"/>
  <c r="EA47" i="6"/>
  <c r="EA48" i="6"/>
  <c r="EA49" i="6"/>
  <c r="EA50" i="6"/>
  <c r="EA51" i="6"/>
  <c r="EA52" i="6"/>
  <c r="EA53" i="6"/>
  <c r="EA54" i="6"/>
  <c r="EA55" i="6"/>
  <c r="EA56" i="6"/>
  <c r="EA57" i="6"/>
  <c r="EA58" i="6"/>
  <c r="EA59" i="6"/>
  <c r="EA60" i="6"/>
  <c r="EA61" i="6"/>
  <c r="EA62" i="6"/>
  <c r="EA63" i="6"/>
  <c r="EA64" i="6"/>
  <c r="EA65" i="6"/>
  <c r="EA66" i="6"/>
  <c r="EA67" i="6"/>
  <c r="EA68" i="6"/>
  <c r="EA69" i="6"/>
  <c r="EA70" i="6"/>
  <c r="EA71" i="6"/>
  <c r="EA72" i="6"/>
  <c r="DY44" i="6"/>
  <c r="DY45" i="6"/>
  <c r="DY46" i="6"/>
  <c r="DY47" i="6"/>
  <c r="DY48" i="6"/>
  <c r="DY49" i="6"/>
  <c r="DY50" i="6"/>
  <c r="DY51" i="6"/>
  <c r="DY52" i="6"/>
  <c r="DY53" i="6"/>
  <c r="DY54" i="6"/>
  <c r="DY55" i="6"/>
  <c r="DY56" i="6"/>
  <c r="DY57" i="6"/>
  <c r="DY58" i="6"/>
  <c r="DY59" i="6"/>
  <c r="DY60" i="6"/>
  <c r="DY61" i="6"/>
  <c r="DY62" i="6"/>
  <c r="DY63" i="6"/>
  <c r="DY64" i="6"/>
  <c r="DY65" i="6"/>
  <c r="DY66" i="6"/>
  <c r="DY67" i="6"/>
  <c r="DY68" i="6"/>
  <c r="DY69" i="6"/>
  <c r="DY70" i="6"/>
  <c r="DY71" i="6"/>
  <c r="DY72" i="6"/>
  <c r="DW44" i="6"/>
  <c r="DW45" i="6"/>
  <c r="DW46" i="6"/>
  <c r="DW47" i="6"/>
  <c r="DW48" i="6"/>
  <c r="DW49" i="6"/>
  <c r="DW50" i="6"/>
  <c r="DW51" i="6"/>
  <c r="DW52" i="6"/>
  <c r="DW53" i="6"/>
  <c r="DW54" i="6"/>
  <c r="DW55" i="6"/>
  <c r="DW56" i="6"/>
  <c r="DW57" i="6"/>
  <c r="DW58" i="6"/>
  <c r="DW59" i="6"/>
  <c r="DW60" i="6"/>
  <c r="DW61" i="6"/>
  <c r="DW62" i="6"/>
  <c r="DW63" i="6"/>
  <c r="DW64" i="6"/>
  <c r="DW65" i="6"/>
  <c r="DW66" i="6"/>
  <c r="DW67" i="6"/>
  <c r="DW68" i="6"/>
  <c r="DW69" i="6"/>
  <c r="DW70" i="6"/>
  <c r="DW71" i="6"/>
  <c r="DW72" i="6"/>
  <c r="DU44" i="6"/>
  <c r="DU45" i="6"/>
  <c r="DU46" i="6"/>
  <c r="DU47" i="6"/>
  <c r="DU48" i="6"/>
  <c r="DU49" i="6"/>
  <c r="DU50" i="6"/>
  <c r="DU51" i="6"/>
  <c r="DU52" i="6"/>
  <c r="DU53" i="6"/>
  <c r="DU54" i="6"/>
  <c r="DU55" i="6"/>
  <c r="DU56" i="6"/>
  <c r="DU57" i="6"/>
  <c r="DU58" i="6"/>
  <c r="DU59" i="6"/>
  <c r="DU60" i="6"/>
  <c r="DU61" i="6"/>
  <c r="DU62" i="6"/>
  <c r="DU63" i="6"/>
  <c r="DU64" i="6"/>
  <c r="DU65" i="6"/>
  <c r="DU66" i="6"/>
  <c r="DU67" i="6"/>
  <c r="DU68" i="6"/>
  <c r="DU69" i="6"/>
  <c r="DU70" i="6"/>
  <c r="DU71" i="6"/>
  <c r="DU72" i="6"/>
  <c r="DS44" i="6"/>
  <c r="DS45" i="6"/>
  <c r="DS46" i="6"/>
  <c r="DS47" i="6"/>
  <c r="DS48" i="6"/>
  <c r="DS49" i="6"/>
  <c r="DS50" i="6"/>
  <c r="DS51" i="6"/>
  <c r="DS52" i="6"/>
  <c r="DS53" i="6"/>
  <c r="DS54" i="6"/>
  <c r="DS55" i="6"/>
  <c r="DS56" i="6"/>
  <c r="DS57" i="6"/>
  <c r="DS58" i="6"/>
  <c r="DS59" i="6"/>
  <c r="DS60" i="6"/>
  <c r="DS61" i="6"/>
  <c r="DS62" i="6"/>
  <c r="DS63" i="6"/>
  <c r="DS64" i="6"/>
  <c r="DS65" i="6"/>
  <c r="DS66" i="6"/>
  <c r="DS67" i="6"/>
  <c r="DS68" i="6"/>
  <c r="DS69" i="6"/>
  <c r="DS70" i="6"/>
  <c r="DS71" i="6"/>
  <c r="DS72" i="6"/>
  <c r="DQ44" i="6"/>
  <c r="DQ45" i="6"/>
  <c r="DQ46" i="6"/>
  <c r="DQ47" i="6"/>
  <c r="DQ48" i="6"/>
  <c r="DQ49" i="6"/>
  <c r="DQ50" i="6"/>
  <c r="DQ51" i="6"/>
  <c r="DQ52" i="6"/>
  <c r="DQ53" i="6"/>
  <c r="DQ54" i="6"/>
  <c r="DQ55" i="6"/>
  <c r="DQ56" i="6"/>
  <c r="DQ57" i="6"/>
  <c r="DQ58" i="6"/>
  <c r="DQ59" i="6"/>
  <c r="DQ60" i="6"/>
  <c r="DQ61" i="6"/>
  <c r="DQ62" i="6"/>
  <c r="DQ63" i="6"/>
  <c r="DQ64" i="6"/>
  <c r="DQ65" i="6"/>
  <c r="DQ66" i="6"/>
  <c r="DQ67" i="6"/>
  <c r="DQ68" i="6"/>
  <c r="DQ69" i="6"/>
  <c r="DQ70" i="6"/>
  <c r="DQ71" i="6"/>
  <c r="DQ72" i="6"/>
  <c r="DO44" i="6"/>
  <c r="DO45" i="6"/>
  <c r="DO46" i="6"/>
  <c r="DO47" i="6"/>
  <c r="DO48" i="6"/>
  <c r="DO49" i="6"/>
  <c r="DO50" i="6"/>
  <c r="DO51" i="6"/>
  <c r="DO52" i="6"/>
  <c r="DO53" i="6"/>
  <c r="DO54" i="6"/>
  <c r="DO55" i="6"/>
  <c r="DO56" i="6"/>
  <c r="DO57" i="6"/>
  <c r="DO58" i="6"/>
  <c r="DO59" i="6"/>
  <c r="DO60" i="6"/>
  <c r="DO61" i="6"/>
  <c r="DO62" i="6"/>
  <c r="DO63" i="6"/>
  <c r="DO64" i="6"/>
  <c r="DO65" i="6"/>
  <c r="DO66" i="6"/>
  <c r="DO67" i="6"/>
  <c r="DO68" i="6"/>
  <c r="DO69" i="6"/>
  <c r="DO70" i="6"/>
  <c r="DO71" i="6"/>
  <c r="DO72" i="6"/>
  <c r="DM44" i="6"/>
  <c r="DM45" i="6"/>
  <c r="DM46" i="6"/>
  <c r="DM47" i="6"/>
  <c r="DM48" i="6"/>
  <c r="DM49" i="6"/>
  <c r="DM50" i="6"/>
  <c r="DM51" i="6"/>
  <c r="DM52" i="6"/>
  <c r="DM53" i="6"/>
  <c r="DM54" i="6"/>
  <c r="DM55" i="6"/>
  <c r="DM56" i="6"/>
  <c r="DM57" i="6"/>
  <c r="DM58" i="6"/>
  <c r="DM59" i="6"/>
  <c r="DM60" i="6"/>
  <c r="DM61" i="6"/>
  <c r="DM62" i="6"/>
  <c r="DM63" i="6"/>
  <c r="DM64" i="6"/>
  <c r="DM65" i="6"/>
  <c r="DM66" i="6"/>
  <c r="DM67" i="6"/>
  <c r="DM68" i="6"/>
  <c r="DM69" i="6"/>
  <c r="DM70" i="6"/>
  <c r="DM71" i="6"/>
  <c r="DM72" i="6"/>
  <c r="DK44" i="6"/>
  <c r="DK45" i="6"/>
  <c r="DK46" i="6"/>
  <c r="DK47" i="6"/>
  <c r="DK48" i="6"/>
  <c r="DK49" i="6"/>
  <c r="DK50" i="6"/>
  <c r="DK51" i="6"/>
  <c r="DK52" i="6"/>
  <c r="DK53" i="6"/>
  <c r="DK54" i="6"/>
  <c r="DK55" i="6"/>
  <c r="DK56" i="6"/>
  <c r="DK57" i="6"/>
  <c r="DK58" i="6"/>
  <c r="DK59" i="6"/>
  <c r="DK60" i="6"/>
  <c r="DK61" i="6"/>
  <c r="DK62" i="6"/>
  <c r="DK63" i="6"/>
  <c r="DK64" i="6"/>
  <c r="DK65" i="6"/>
  <c r="DK66" i="6"/>
  <c r="DK67" i="6"/>
  <c r="DK68" i="6"/>
  <c r="DK69" i="6"/>
  <c r="DK70" i="6"/>
  <c r="DK71" i="6"/>
  <c r="DK72" i="6"/>
  <c r="DI44" i="6"/>
  <c r="DI45" i="6"/>
  <c r="DI46" i="6"/>
  <c r="DI47" i="6"/>
  <c r="DI48" i="6"/>
  <c r="DI49" i="6"/>
  <c r="DI50" i="6"/>
  <c r="DI51" i="6"/>
  <c r="DI52" i="6"/>
  <c r="DI53" i="6"/>
  <c r="DI54" i="6"/>
  <c r="DI55" i="6"/>
  <c r="DI56" i="6"/>
  <c r="DI57" i="6"/>
  <c r="DI58" i="6"/>
  <c r="DI59" i="6"/>
  <c r="DI60" i="6"/>
  <c r="DI61" i="6"/>
  <c r="DI62" i="6"/>
  <c r="DI63" i="6"/>
  <c r="DI64" i="6"/>
  <c r="DI65" i="6"/>
  <c r="DI66" i="6"/>
  <c r="DI67" i="6"/>
  <c r="DI68" i="6"/>
  <c r="DI69" i="6"/>
  <c r="DI70" i="6"/>
  <c r="DI71" i="6"/>
  <c r="DI72" i="6"/>
  <c r="DG44" i="6"/>
  <c r="DG45" i="6"/>
  <c r="DG46" i="6"/>
  <c r="DG47" i="6"/>
  <c r="DG48" i="6"/>
  <c r="DG49" i="6"/>
  <c r="DG50" i="6"/>
  <c r="DG51" i="6"/>
  <c r="DG52" i="6"/>
  <c r="DG53" i="6"/>
  <c r="DG54" i="6"/>
  <c r="DG55" i="6"/>
  <c r="DG56" i="6"/>
  <c r="DG57" i="6"/>
  <c r="DG58" i="6"/>
  <c r="DG59" i="6"/>
  <c r="DG60" i="6"/>
  <c r="DG61" i="6"/>
  <c r="DG62" i="6"/>
  <c r="DG63" i="6"/>
  <c r="DG64" i="6"/>
  <c r="DG65" i="6"/>
  <c r="DG66" i="6"/>
  <c r="DG67" i="6"/>
  <c r="DG68" i="6"/>
  <c r="DG69" i="6"/>
  <c r="DG70" i="6"/>
  <c r="DG71" i="6"/>
  <c r="DG72" i="6"/>
  <c r="DE57" i="6"/>
  <c r="DE44" i="6"/>
  <c r="DE45" i="6"/>
  <c r="DE46" i="6"/>
  <c r="DE47" i="6"/>
  <c r="DE48" i="6"/>
  <c r="DE49" i="6"/>
  <c r="DE50" i="6"/>
  <c r="DE51" i="6"/>
  <c r="DE52" i="6"/>
  <c r="DE53" i="6"/>
  <c r="DE54" i="6"/>
  <c r="DE55" i="6"/>
  <c r="DE56" i="6"/>
  <c r="DE58" i="6"/>
  <c r="DE59" i="6"/>
  <c r="DE60" i="6"/>
  <c r="DE61" i="6"/>
  <c r="DE62" i="6"/>
  <c r="DE63" i="6"/>
  <c r="DE64" i="6"/>
  <c r="DE65" i="6"/>
  <c r="DE66" i="6"/>
  <c r="DE67" i="6"/>
  <c r="DE68" i="6"/>
  <c r="DE69" i="6"/>
  <c r="DE70" i="6"/>
  <c r="DE71" i="6"/>
  <c r="DE72" i="6"/>
  <c r="DC44" i="6"/>
  <c r="DC45" i="6"/>
  <c r="DC46" i="6"/>
  <c r="DC47" i="6"/>
  <c r="DC48" i="6"/>
  <c r="DC49" i="6"/>
  <c r="DC50" i="6"/>
  <c r="DC51" i="6"/>
  <c r="DC52" i="6"/>
  <c r="DC53" i="6"/>
  <c r="DC54" i="6"/>
  <c r="DC55" i="6"/>
  <c r="DC56" i="6"/>
  <c r="DC57" i="6"/>
  <c r="DC58" i="6"/>
  <c r="DC59" i="6"/>
  <c r="DC60" i="6"/>
  <c r="DC61" i="6"/>
  <c r="DC62" i="6"/>
  <c r="DC63" i="6"/>
  <c r="DC64" i="6"/>
  <c r="DC65" i="6"/>
  <c r="DC66" i="6"/>
  <c r="DC67" i="6"/>
  <c r="DC68" i="6"/>
  <c r="DC69" i="6"/>
  <c r="DC70" i="6"/>
  <c r="DC71" i="6"/>
  <c r="DC72" i="6"/>
  <c r="DA44" i="6"/>
  <c r="DA45" i="6"/>
  <c r="DA46" i="6"/>
  <c r="DA47" i="6"/>
  <c r="DA48" i="6"/>
  <c r="DA49" i="6"/>
  <c r="DA50" i="6"/>
  <c r="DA51" i="6"/>
  <c r="DA52" i="6"/>
  <c r="DA53" i="6"/>
  <c r="DA54" i="6"/>
  <c r="DA55" i="6"/>
  <c r="DA56" i="6"/>
  <c r="DA57" i="6"/>
  <c r="DA58" i="6"/>
  <c r="DA59" i="6"/>
  <c r="DA60" i="6"/>
  <c r="DA61" i="6"/>
  <c r="DA62" i="6"/>
  <c r="DA63" i="6"/>
  <c r="DA64" i="6"/>
  <c r="DA65" i="6"/>
  <c r="DA66" i="6"/>
  <c r="DA67" i="6"/>
  <c r="DA68" i="6"/>
  <c r="DA69" i="6"/>
  <c r="DA70" i="6"/>
  <c r="DA71" i="6"/>
  <c r="DA72" i="6"/>
  <c r="CY44" i="6"/>
  <c r="CY45" i="6"/>
  <c r="CY46" i="6"/>
  <c r="CY47" i="6"/>
  <c r="CY48" i="6"/>
  <c r="CY49" i="6"/>
  <c r="CY50" i="6"/>
  <c r="CY51" i="6"/>
  <c r="CY52" i="6"/>
  <c r="CY53" i="6"/>
  <c r="CY54" i="6"/>
  <c r="CY55" i="6"/>
  <c r="CY56" i="6"/>
  <c r="CY57" i="6"/>
  <c r="CY58" i="6"/>
  <c r="CY59" i="6"/>
  <c r="CY60" i="6"/>
  <c r="CY61" i="6"/>
  <c r="CY62" i="6"/>
  <c r="CY63" i="6"/>
  <c r="CY64" i="6"/>
  <c r="CY65" i="6"/>
  <c r="CY66" i="6"/>
  <c r="CY67" i="6"/>
  <c r="CY68" i="6"/>
  <c r="CY69" i="6"/>
  <c r="CY70" i="6"/>
  <c r="CY71" i="6"/>
  <c r="CY72" i="6"/>
  <c r="GY43" i="6"/>
  <c r="GW43" i="6"/>
  <c r="GU43" i="6"/>
  <c r="GS43" i="6"/>
  <c r="GQ43" i="6"/>
  <c r="GO43" i="6"/>
  <c r="GM43" i="6"/>
  <c r="GK43" i="6"/>
  <c r="GI43" i="6"/>
  <c r="GG43" i="6"/>
  <c r="GE43" i="6"/>
  <c r="GC43" i="6"/>
  <c r="GA43" i="6"/>
  <c r="FY43" i="6"/>
  <c r="FW43" i="6"/>
  <c r="FU43" i="6"/>
  <c r="FS43" i="6"/>
  <c r="FQ43" i="6"/>
  <c r="FO43" i="6"/>
  <c r="FM43" i="6"/>
  <c r="FK43" i="6"/>
  <c r="FK73" i="6" s="1"/>
  <c r="FI43" i="6"/>
  <c r="FG43" i="6"/>
  <c r="FE43" i="6"/>
  <c r="FE73" i="6" s="1"/>
  <c r="FC43" i="6"/>
  <c r="FA43" i="6"/>
  <c r="EY43" i="6"/>
  <c r="EW43" i="6"/>
  <c r="EU43" i="6"/>
  <c r="ES43" i="6"/>
  <c r="EQ43" i="6"/>
  <c r="EO43" i="6"/>
  <c r="EO73" i="6" s="1"/>
  <c r="EM43" i="6"/>
  <c r="EK43" i="6"/>
  <c r="EI43" i="6"/>
  <c r="EG43" i="6"/>
  <c r="EE43" i="6"/>
  <c r="EC43" i="6"/>
  <c r="EA43" i="6"/>
  <c r="DY43" i="6"/>
  <c r="DW43" i="6"/>
  <c r="DU43" i="6"/>
  <c r="DS43" i="6"/>
  <c r="DQ43" i="6"/>
  <c r="DO43" i="6"/>
  <c r="DO73" i="6" s="1"/>
  <c r="DM43" i="6"/>
  <c r="DK43" i="6"/>
  <c r="DI43" i="6"/>
  <c r="DI73" i="6" s="1"/>
  <c r="DG43" i="6"/>
  <c r="DE43" i="6"/>
  <c r="DC43" i="6"/>
  <c r="DA43" i="6"/>
  <c r="CY43" i="6"/>
  <c r="CW43" i="6"/>
  <c r="CU43" i="6"/>
  <c r="CN101" i="31" l="1"/>
  <c r="CN108" i="31"/>
  <c r="CV101" i="31"/>
  <c r="CV108" i="31"/>
  <c r="BA101" i="31"/>
  <c r="BA108" i="31"/>
  <c r="AY101" i="31"/>
  <c r="AY108" i="31"/>
  <c r="BG101" i="31"/>
  <c r="BG108" i="31"/>
  <c r="BO101" i="31"/>
  <c r="BO108" i="31"/>
  <c r="BX101" i="31"/>
  <c r="BX108" i="31"/>
  <c r="CF101" i="31"/>
  <c r="CF108" i="31"/>
  <c r="AZ101" i="31"/>
  <c r="AZ108" i="31"/>
  <c r="BH101" i="31"/>
  <c r="BH108" i="31"/>
  <c r="BP101" i="31"/>
  <c r="BP108" i="31"/>
  <c r="BY101" i="31"/>
  <c r="BY108" i="31"/>
  <c r="CG101" i="31"/>
  <c r="CG108" i="31"/>
  <c r="CO101" i="31"/>
  <c r="CO108" i="31"/>
  <c r="CW101" i="31"/>
  <c r="CW108" i="31"/>
  <c r="CX101" i="31"/>
  <c r="CX108" i="31"/>
  <c r="CP101" i="31"/>
  <c r="CP108" i="31"/>
  <c r="BB101" i="31"/>
  <c r="BB108" i="31"/>
  <c r="BJ101" i="31"/>
  <c r="BJ108" i="31"/>
  <c r="BR101" i="31"/>
  <c r="BR108" i="31"/>
  <c r="CA101" i="31"/>
  <c r="CA108" i="31"/>
  <c r="CI101" i="31"/>
  <c r="CI108" i="31"/>
  <c r="CQ101" i="31"/>
  <c r="CQ108" i="31"/>
  <c r="CY101" i="31"/>
  <c r="CY108" i="31"/>
  <c r="CH101" i="31"/>
  <c r="CH108" i="31"/>
  <c r="BC101" i="31"/>
  <c r="BC108" i="31"/>
  <c r="BK101" i="31"/>
  <c r="BK108" i="31"/>
  <c r="BS101" i="31"/>
  <c r="BS108" i="31"/>
  <c r="CB101" i="31"/>
  <c r="CB108" i="31"/>
  <c r="CJ101" i="31"/>
  <c r="CJ108" i="31"/>
  <c r="CR101" i="31"/>
  <c r="CR108" i="31"/>
  <c r="BV101" i="31"/>
  <c r="BV108" i="31"/>
  <c r="BI101" i="31"/>
  <c r="BI108" i="31"/>
  <c r="BD101" i="31"/>
  <c r="BD108" i="31"/>
  <c r="BT101" i="31"/>
  <c r="BT108" i="31"/>
  <c r="CS101" i="31"/>
  <c r="CS108" i="31"/>
  <c r="BZ101" i="31"/>
  <c r="BZ108" i="31"/>
  <c r="CC101" i="31"/>
  <c r="CC108" i="31"/>
  <c r="BE101" i="31"/>
  <c r="BE108" i="31"/>
  <c r="BM101" i="31"/>
  <c r="BM108" i="31"/>
  <c r="BU101" i="31"/>
  <c r="BU108" i="31"/>
  <c r="CD101" i="31"/>
  <c r="CD108" i="31"/>
  <c r="CL101" i="31"/>
  <c r="CL108" i="31"/>
  <c r="CT101" i="31"/>
  <c r="CT108" i="31"/>
  <c r="BQ101" i="31"/>
  <c r="BQ108" i="31"/>
  <c r="BL101" i="31"/>
  <c r="BL108" i="31"/>
  <c r="CK101" i="31"/>
  <c r="CK108" i="31"/>
  <c r="AX101" i="31"/>
  <c r="AX108" i="31"/>
  <c r="BF101" i="31"/>
  <c r="BF108" i="31"/>
  <c r="BN101" i="31"/>
  <c r="BN108" i="31"/>
  <c r="BW101" i="31"/>
  <c r="BW108" i="31"/>
  <c r="CE101" i="31"/>
  <c r="CE108" i="31"/>
  <c r="CM101" i="31"/>
  <c r="CM108" i="31"/>
  <c r="CU101" i="31"/>
  <c r="CU108" i="31"/>
  <c r="BO87" i="31"/>
  <c r="BO94" i="31"/>
  <c r="AZ87" i="31"/>
  <c r="AZ94" i="31"/>
  <c r="CO94" i="31"/>
  <c r="CO87" i="31"/>
  <c r="BQ94" i="31"/>
  <c r="BQ87" i="31"/>
  <c r="BB94" i="31"/>
  <c r="BB87" i="31"/>
  <c r="BJ94" i="31"/>
  <c r="BJ87" i="31"/>
  <c r="BR94" i="31"/>
  <c r="BR87" i="31"/>
  <c r="CA94" i="31"/>
  <c r="CA87" i="31"/>
  <c r="CI94" i="31"/>
  <c r="CI87" i="31"/>
  <c r="CQ94" i="31"/>
  <c r="CQ87" i="31"/>
  <c r="CY94" i="31"/>
  <c r="CY87" i="31"/>
  <c r="BX87" i="31"/>
  <c r="BX94" i="31"/>
  <c r="CV87" i="31"/>
  <c r="CV94" i="31"/>
  <c r="BH87" i="31"/>
  <c r="BH94" i="31"/>
  <c r="CW94" i="31"/>
  <c r="CW87" i="31"/>
  <c r="BI94" i="31"/>
  <c r="BI87" i="31"/>
  <c r="CX94" i="31"/>
  <c r="CX87" i="31"/>
  <c r="BC94" i="31"/>
  <c r="BC87" i="31"/>
  <c r="BK94" i="31"/>
  <c r="BK87" i="31"/>
  <c r="BS94" i="31"/>
  <c r="BS87" i="31"/>
  <c r="CB94" i="31"/>
  <c r="CB87" i="31"/>
  <c r="CJ94" i="31"/>
  <c r="CJ87" i="31"/>
  <c r="CR94" i="31"/>
  <c r="CR87" i="31"/>
  <c r="BV87" i="31"/>
  <c r="BV94" i="31"/>
  <c r="BG87" i="31"/>
  <c r="BG94" i="31"/>
  <c r="CG94" i="31"/>
  <c r="CG87" i="31"/>
  <c r="BA94" i="31"/>
  <c r="BA87" i="31"/>
  <c r="CP94" i="31"/>
  <c r="CP87" i="31"/>
  <c r="BD94" i="31"/>
  <c r="BD87" i="31"/>
  <c r="BL94" i="31"/>
  <c r="BL87" i="31"/>
  <c r="BT94" i="31"/>
  <c r="BT87" i="31"/>
  <c r="CC87" i="31"/>
  <c r="CC94" i="31"/>
  <c r="CK87" i="31"/>
  <c r="CK94" i="31"/>
  <c r="CS87" i="31"/>
  <c r="CS94" i="31"/>
  <c r="CN87" i="31"/>
  <c r="CN94" i="31"/>
  <c r="BY94" i="31"/>
  <c r="BY87" i="31"/>
  <c r="CH94" i="31"/>
  <c r="CH87" i="31"/>
  <c r="BE87" i="31"/>
  <c r="BE94" i="31"/>
  <c r="BM87" i="31"/>
  <c r="BM94" i="31"/>
  <c r="BU87" i="31"/>
  <c r="BU94" i="31"/>
  <c r="CD87" i="31"/>
  <c r="CD94" i="31"/>
  <c r="CL87" i="31"/>
  <c r="CL94" i="31"/>
  <c r="CT87" i="31"/>
  <c r="CT94" i="31"/>
  <c r="AY87" i="31"/>
  <c r="AY94" i="31"/>
  <c r="CF87" i="31"/>
  <c r="CF94" i="31"/>
  <c r="BP87" i="31"/>
  <c r="BP94" i="31"/>
  <c r="BZ94" i="31"/>
  <c r="BZ87" i="31"/>
  <c r="AX87" i="31"/>
  <c r="AX94" i="31"/>
  <c r="BF87" i="31"/>
  <c r="BF94" i="31"/>
  <c r="BN87" i="31"/>
  <c r="BN94" i="31"/>
  <c r="BW87" i="31"/>
  <c r="BW94" i="31"/>
  <c r="CE87" i="31"/>
  <c r="CE94" i="31"/>
  <c r="CM87" i="31"/>
  <c r="CM94" i="31"/>
  <c r="CU87" i="31"/>
  <c r="CU94" i="31"/>
  <c r="BX65" i="31"/>
  <c r="BX71" i="31"/>
  <c r="BX79" i="31"/>
  <c r="AZ71" i="31"/>
  <c r="AZ79" i="31"/>
  <c r="AZ65" i="31"/>
  <c r="BP79" i="31"/>
  <c r="BP65" i="31"/>
  <c r="BP71" i="31"/>
  <c r="CG71" i="31"/>
  <c r="CG79" i="31"/>
  <c r="CG65" i="31"/>
  <c r="CW71" i="31"/>
  <c r="CW79" i="31"/>
  <c r="CW65" i="31"/>
  <c r="BA71" i="31"/>
  <c r="BA79" i="31"/>
  <c r="BA65" i="31"/>
  <c r="BI71" i="31"/>
  <c r="BI79" i="31"/>
  <c r="BI65" i="31"/>
  <c r="BQ71" i="31"/>
  <c r="BQ79" i="31"/>
  <c r="BQ65" i="31"/>
  <c r="BZ71" i="31"/>
  <c r="BZ79" i="31"/>
  <c r="BZ65" i="31"/>
  <c r="CH71" i="31"/>
  <c r="CH79" i="31"/>
  <c r="CH65" i="31"/>
  <c r="CP71" i="31"/>
  <c r="CP79" i="31"/>
  <c r="CP65" i="31"/>
  <c r="CX71" i="31"/>
  <c r="CX79" i="31"/>
  <c r="CX65" i="31"/>
  <c r="CF65" i="31"/>
  <c r="CF71" i="31"/>
  <c r="CF79" i="31"/>
  <c r="BH65" i="31"/>
  <c r="BH79" i="31"/>
  <c r="BH71" i="31"/>
  <c r="BY71" i="31"/>
  <c r="BY79" i="31"/>
  <c r="BY65" i="31"/>
  <c r="CO71" i="31"/>
  <c r="CO79" i="31"/>
  <c r="CO65" i="31"/>
  <c r="BB71" i="31"/>
  <c r="BB79" i="31"/>
  <c r="BB65" i="31"/>
  <c r="BJ71" i="31"/>
  <c r="BJ79" i="31"/>
  <c r="BJ65" i="31"/>
  <c r="BR71" i="31"/>
  <c r="BR79" i="31"/>
  <c r="BR65" i="31"/>
  <c r="CA71" i="31"/>
  <c r="CA79" i="31"/>
  <c r="CA65" i="31"/>
  <c r="CI71" i="31"/>
  <c r="CI79" i="31"/>
  <c r="CI65" i="31"/>
  <c r="CQ71" i="31"/>
  <c r="CQ79" i="31"/>
  <c r="CQ65" i="31"/>
  <c r="CY71" i="31"/>
  <c r="CY79" i="31"/>
  <c r="CY65" i="31"/>
  <c r="AY65" i="31"/>
  <c r="AY71" i="31"/>
  <c r="AY79" i="31"/>
  <c r="CV79" i="31"/>
  <c r="CV71" i="31"/>
  <c r="CV65" i="31"/>
  <c r="BC71" i="31"/>
  <c r="BC79" i="31"/>
  <c r="BC65" i="31"/>
  <c r="BK71" i="31"/>
  <c r="BK79" i="31"/>
  <c r="BK65" i="31"/>
  <c r="BS71" i="31"/>
  <c r="BS79" i="31"/>
  <c r="BS65" i="31"/>
  <c r="CB79" i="31"/>
  <c r="CB71" i="31"/>
  <c r="CB65" i="31"/>
  <c r="CJ65" i="31"/>
  <c r="CJ71" i="31"/>
  <c r="CJ79" i="31"/>
  <c r="BV65" i="31"/>
  <c r="BV71" i="31"/>
  <c r="BV79" i="31"/>
  <c r="BO79" i="31"/>
  <c r="BO65" i="31"/>
  <c r="BO71" i="31"/>
  <c r="CR71" i="31"/>
  <c r="CR79" i="31"/>
  <c r="CR65" i="31"/>
  <c r="BD71" i="31"/>
  <c r="BD79" i="31"/>
  <c r="BD65" i="31"/>
  <c r="BL71" i="31"/>
  <c r="BL79" i="31"/>
  <c r="BL65" i="31"/>
  <c r="BT71" i="31"/>
  <c r="BT79" i="31"/>
  <c r="BT65" i="31"/>
  <c r="CC65" i="31"/>
  <c r="CC71" i="31"/>
  <c r="CC79" i="31"/>
  <c r="CK65" i="31"/>
  <c r="CK71" i="31"/>
  <c r="CK79" i="31"/>
  <c r="CS65" i="31"/>
  <c r="CS71" i="31"/>
  <c r="CS79" i="31"/>
  <c r="CN71" i="31"/>
  <c r="CN79" i="31"/>
  <c r="CN65" i="31"/>
  <c r="BE65" i="31"/>
  <c r="BE71" i="31"/>
  <c r="BE79" i="31"/>
  <c r="BM65" i="31"/>
  <c r="BM71" i="31"/>
  <c r="BM79" i="31"/>
  <c r="BU65" i="31"/>
  <c r="BU71" i="31"/>
  <c r="BU79" i="31"/>
  <c r="CD65" i="31"/>
  <c r="CD71" i="31"/>
  <c r="CD79" i="31"/>
  <c r="CT65" i="31"/>
  <c r="CT71" i="31"/>
  <c r="CT79" i="31"/>
  <c r="BG65" i="31"/>
  <c r="BG71" i="31"/>
  <c r="BG79" i="31"/>
  <c r="CL65" i="31"/>
  <c r="CL71" i="31"/>
  <c r="CL79" i="31"/>
  <c r="AX65" i="31"/>
  <c r="AX71" i="31"/>
  <c r="AX79" i="31"/>
  <c r="BF65" i="31"/>
  <c r="BF71" i="31"/>
  <c r="BF79" i="31"/>
  <c r="BN65" i="31"/>
  <c r="BN71" i="31"/>
  <c r="BN79" i="31"/>
  <c r="BW65" i="31"/>
  <c r="BW79" i="31"/>
  <c r="BW71" i="31"/>
  <c r="CE65" i="31"/>
  <c r="CE79" i="31"/>
  <c r="CE71" i="31"/>
  <c r="CM79" i="31"/>
  <c r="CM65" i="31"/>
  <c r="CM71" i="31"/>
  <c r="CU65" i="31"/>
  <c r="CU71" i="31"/>
  <c r="CU79" i="31"/>
  <c r="DY73" i="6"/>
  <c r="FU73" i="6"/>
  <c r="FG73" i="6"/>
  <c r="DK73" i="6"/>
  <c r="EQ73" i="6"/>
  <c r="FO76" i="6"/>
  <c r="CG28" i="31" s="1"/>
  <c r="GM73" i="6"/>
  <c r="EA76" i="6"/>
  <c r="BM28" i="31" s="1"/>
  <c r="DO76" i="6"/>
  <c r="BG28" i="31" s="1"/>
  <c r="EM76" i="6"/>
  <c r="BS28" i="31" s="1"/>
  <c r="FK76" i="6"/>
  <c r="CE28" i="31" s="1"/>
  <c r="FW76" i="6"/>
  <c r="FW78" i="6" s="1"/>
  <c r="DE76" i="6"/>
  <c r="BB28" i="31" s="1"/>
  <c r="GI76" i="6"/>
  <c r="CQ28" i="31" s="1"/>
  <c r="DY76" i="6"/>
  <c r="DY78" i="6" s="1"/>
  <c r="DY79" i="6" s="1"/>
  <c r="GQ73" i="6"/>
  <c r="CY73" i="6"/>
  <c r="EU73" i="6"/>
  <c r="FW73" i="6"/>
  <c r="EA73" i="6"/>
  <c r="EE73" i="6"/>
  <c r="GA73" i="6"/>
  <c r="GY73" i="6"/>
  <c r="EO76" i="6"/>
  <c r="EO78" i="6" s="1"/>
  <c r="EO79" i="6" s="1"/>
  <c r="CY76" i="6"/>
  <c r="AY28" i="31" s="1"/>
  <c r="FU76" i="6"/>
  <c r="FU78" i="6" s="1"/>
  <c r="FU79" i="6" s="1"/>
  <c r="GS76" i="6"/>
  <c r="CV28" i="31" s="1"/>
  <c r="DS76" i="6"/>
  <c r="BI28" i="31" s="1"/>
  <c r="DK76" i="6"/>
  <c r="BE28" i="31" s="1"/>
  <c r="FG76" i="6"/>
  <c r="CC28" i="31" s="1"/>
  <c r="EI76" i="6"/>
  <c r="EI78" i="6" s="1"/>
  <c r="GE76" i="6"/>
  <c r="CO28" i="31" s="1"/>
  <c r="DG76" i="6"/>
  <c r="BC28" i="31" s="1"/>
  <c r="EE76" i="6"/>
  <c r="BO28" i="31" s="1"/>
  <c r="FC76" i="6"/>
  <c r="CA28" i="31" s="1"/>
  <c r="GA76" i="6"/>
  <c r="CM28" i="31" s="1"/>
  <c r="GY76" i="6"/>
  <c r="GY78" i="6" s="1"/>
  <c r="GK76" i="6"/>
  <c r="CR28" i="31" s="1"/>
  <c r="DC76" i="6"/>
  <c r="BA28" i="31" s="1"/>
  <c r="EY76" i="6"/>
  <c r="BY28" i="31" s="1"/>
  <c r="GU76" i="6"/>
  <c r="CW28" i="31" s="1"/>
  <c r="DW76" i="6"/>
  <c r="DW78" i="6" s="1"/>
  <c r="EU76" i="6"/>
  <c r="BW28" i="31" s="1"/>
  <c r="FS76" i="6"/>
  <c r="FS78" i="6" s="1"/>
  <c r="GQ76" i="6"/>
  <c r="CU28" i="31" s="1"/>
  <c r="FE76" i="6"/>
  <c r="CB28" i="31" s="1"/>
  <c r="DI76" i="6"/>
  <c r="DI78" i="6" s="1"/>
  <c r="DI79" i="6" s="1"/>
  <c r="EQ76" i="6"/>
  <c r="BU28" i="31" s="1"/>
  <c r="GM76" i="6"/>
  <c r="CS28" i="31" s="1"/>
  <c r="EM78" i="6"/>
  <c r="DA76" i="6"/>
  <c r="AZ28" i="31" s="1"/>
  <c r="DQ76" i="6"/>
  <c r="DQ78" i="6" s="1"/>
  <c r="EG76" i="6"/>
  <c r="BP28" i="31" s="1"/>
  <c r="EW76" i="6"/>
  <c r="BX28" i="31" s="1"/>
  <c r="FM76" i="6"/>
  <c r="CF28" i="31" s="1"/>
  <c r="GC76" i="6"/>
  <c r="GC78" i="6" s="1"/>
  <c r="DU76" i="6"/>
  <c r="DU78" i="6" s="1"/>
  <c r="EK76" i="6"/>
  <c r="BR28" i="31" s="1"/>
  <c r="FA76" i="6"/>
  <c r="BZ28" i="31" s="1"/>
  <c r="FQ76" i="6"/>
  <c r="CH28" i="31" s="1"/>
  <c r="GG76" i="6"/>
  <c r="CP28" i="31" s="1"/>
  <c r="GW76" i="6"/>
  <c r="CX28" i="31" s="1"/>
  <c r="DM76" i="6"/>
  <c r="BF28" i="31" s="1"/>
  <c r="EC76" i="6"/>
  <c r="BN28" i="31" s="1"/>
  <c r="ES76" i="6"/>
  <c r="BV28" i="31" s="1"/>
  <c r="FI76" i="6"/>
  <c r="CD28" i="31" s="1"/>
  <c r="FY76" i="6"/>
  <c r="CL28" i="31" s="1"/>
  <c r="GO76" i="6"/>
  <c r="CT28" i="31" s="1"/>
  <c r="GE73" i="6"/>
  <c r="DC73" i="6"/>
  <c r="DS73" i="6"/>
  <c r="EI73" i="6"/>
  <c r="FO73" i="6"/>
  <c r="GU73" i="6"/>
  <c r="DG73" i="6"/>
  <c r="DW73" i="6"/>
  <c r="FC73" i="6"/>
  <c r="FS73" i="6"/>
  <c r="GI73" i="6"/>
  <c r="EY73" i="6"/>
  <c r="EM73" i="6"/>
  <c r="GK73" i="6"/>
  <c r="DM73" i="6"/>
  <c r="EC73" i="6"/>
  <c r="ES73" i="6"/>
  <c r="FI73" i="6"/>
  <c r="FY73" i="6"/>
  <c r="GO73" i="6"/>
  <c r="DA73" i="6"/>
  <c r="DQ73" i="6"/>
  <c r="EG73" i="6"/>
  <c r="EW73" i="6"/>
  <c r="FM73" i="6"/>
  <c r="GC73" i="6"/>
  <c r="GS73" i="6"/>
  <c r="EA78" i="6"/>
  <c r="EA79" i="6" s="1"/>
  <c r="DE73" i="6"/>
  <c r="DU73" i="6"/>
  <c r="EK73" i="6"/>
  <c r="FA73" i="6"/>
  <c r="FQ73" i="6"/>
  <c r="GG73" i="6"/>
  <c r="GW73" i="6"/>
  <c r="GE78" i="6"/>
  <c r="DG78" i="6"/>
  <c r="GZ46" i="6"/>
  <c r="GZ47" i="6"/>
  <c r="GZ49" i="6"/>
  <c r="GZ50" i="6"/>
  <c r="GZ51" i="6"/>
  <c r="GZ52" i="6"/>
  <c r="GZ53" i="6"/>
  <c r="GZ54" i="6"/>
  <c r="GZ55" i="6"/>
  <c r="GZ56" i="6"/>
  <c r="GZ57" i="6"/>
  <c r="GZ58" i="6"/>
  <c r="GZ59" i="6"/>
  <c r="GZ60" i="6"/>
  <c r="GZ62" i="6"/>
  <c r="GZ63" i="6"/>
  <c r="GZ64" i="6"/>
  <c r="GZ65" i="6"/>
  <c r="GZ66" i="6"/>
  <c r="GZ67" i="6"/>
  <c r="GZ68" i="6"/>
  <c r="GZ71" i="6"/>
  <c r="FW79" i="6" l="1"/>
  <c r="EU78" i="6"/>
  <c r="EU79" i="6" s="1"/>
  <c r="FC78" i="6"/>
  <c r="DO78" i="6"/>
  <c r="DO79" i="6" s="1"/>
  <c r="FE78" i="6"/>
  <c r="FE79" i="6" s="1"/>
  <c r="CI28" i="31"/>
  <c r="FO78" i="6"/>
  <c r="CK28" i="31"/>
  <c r="BD28" i="31"/>
  <c r="CJ28" i="31"/>
  <c r="EE78" i="6"/>
  <c r="EE79" i="6" s="1"/>
  <c r="BL28" i="31"/>
  <c r="GI78" i="6"/>
  <c r="GI79" i="6" s="1"/>
  <c r="GK78" i="6"/>
  <c r="GK79" i="6" s="1"/>
  <c r="CY78" i="6"/>
  <c r="CY79" i="6" s="1"/>
  <c r="DS78" i="6"/>
  <c r="DS79" i="6" s="1"/>
  <c r="DE78" i="6"/>
  <c r="DE79" i="6" s="1"/>
  <c r="DK78" i="6"/>
  <c r="DK79" i="6" s="1"/>
  <c r="FG78" i="6"/>
  <c r="FG79" i="6" s="1"/>
  <c r="EY78" i="6"/>
  <c r="EY79" i="6" s="1"/>
  <c r="BQ28" i="31"/>
  <c r="FK78" i="6"/>
  <c r="FK79" i="6" s="1"/>
  <c r="DC78" i="6"/>
  <c r="DC79" i="6" s="1"/>
  <c r="BT28" i="31"/>
  <c r="GU78" i="6"/>
  <c r="GU79" i="6" s="1"/>
  <c r="GY79" i="6"/>
  <c r="CY28" i="31"/>
  <c r="GA78" i="6"/>
  <c r="GA79" i="6" s="1"/>
  <c r="GS78" i="6"/>
  <c r="GS79" i="6" s="1"/>
  <c r="FC79" i="6"/>
  <c r="EQ78" i="6"/>
  <c r="EQ79" i="6" s="1"/>
  <c r="GM78" i="6"/>
  <c r="GM79" i="6" s="1"/>
  <c r="GQ78" i="6"/>
  <c r="GQ79" i="6" s="1"/>
  <c r="BK28" i="31"/>
  <c r="CN28" i="31"/>
  <c r="GW78" i="6"/>
  <c r="GW79" i="6" s="1"/>
  <c r="EW78" i="6"/>
  <c r="EW79" i="6" s="1"/>
  <c r="EG78" i="6"/>
  <c r="EG79" i="6" s="1"/>
  <c r="FY78" i="6"/>
  <c r="FY79" i="6" s="1"/>
  <c r="BJ28" i="31"/>
  <c r="FM78" i="6"/>
  <c r="FM79" i="6" s="1"/>
  <c r="ES78" i="6"/>
  <c r="ES79" i="6" s="1"/>
  <c r="FA78" i="6"/>
  <c r="FA79" i="6" s="1"/>
  <c r="GO78" i="6"/>
  <c r="GO79" i="6" s="1"/>
  <c r="DA78" i="6"/>
  <c r="DA79" i="6" s="1"/>
  <c r="EC78" i="6"/>
  <c r="EC79" i="6" s="1"/>
  <c r="DW79" i="6"/>
  <c r="EM79" i="6"/>
  <c r="DM78" i="6"/>
  <c r="DM79" i="6" s="1"/>
  <c r="BH28" i="31"/>
  <c r="FI78" i="6"/>
  <c r="FI79" i="6" s="1"/>
  <c r="EK78" i="6"/>
  <c r="EK79" i="6" s="1"/>
  <c r="FQ78" i="6"/>
  <c r="FQ79" i="6" s="1"/>
  <c r="GG78" i="6"/>
  <c r="GG79" i="6" s="1"/>
  <c r="FO79" i="6"/>
  <c r="EI79" i="6"/>
  <c r="FS79" i="6"/>
  <c r="GE79" i="6"/>
  <c r="DG79" i="6"/>
  <c r="DQ79" i="6"/>
  <c r="GC79" i="6"/>
  <c r="DU79" i="6"/>
  <c r="K43" i="6"/>
  <c r="GX41" i="6" l="1"/>
  <c r="GV41" i="6"/>
  <c r="GT41" i="6"/>
  <c r="GR41" i="6"/>
  <c r="GP41" i="6"/>
  <c r="GN41" i="6"/>
  <c r="GL41" i="6"/>
  <c r="GJ41" i="6"/>
  <c r="GH41" i="6"/>
  <c r="GF41" i="6"/>
  <c r="GD41" i="6"/>
  <c r="GB41" i="6"/>
  <c r="FZ41" i="6"/>
  <c r="FX41" i="6"/>
  <c r="FV41" i="6"/>
  <c r="FT41" i="6"/>
  <c r="FR41" i="6"/>
  <c r="FP41" i="6"/>
  <c r="FN41" i="6"/>
  <c r="FL41" i="6"/>
  <c r="FJ41" i="6"/>
  <c r="FH41" i="6"/>
  <c r="FF41" i="6"/>
  <c r="FD41" i="6"/>
  <c r="FB41" i="6"/>
  <c r="EZ41" i="6"/>
  <c r="EX41" i="6"/>
  <c r="EV41" i="6"/>
  <c r="ET41" i="6"/>
  <c r="ER41" i="6"/>
  <c r="EP41" i="6"/>
  <c r="EN41" i="6"/>
  <c r="EL41" i="6"/>
  <c r="EJ41" i="6"/>
  <c r="EH41" i="6"/>
  <c r="EF41" i="6"/>
  <c r="ED41" i="6"/>
  <c r="EB41" i="6"/>
  <c r="DZ41" i="6"/>
  <c r="DX41" i="6"/>
  <c r="DV41" i="6"/>
  <c r="DT41" i="6"/>
  <c r="DR41" i="6"/>
  <c r="DP41" i="6"/>
  <c r="DN41" i="6"/>
  <c r="DL41" i="6"/>
  <c r="DJ41" i="6"/>
  <c r="DH41" i="6"/>
  <c r="DF41" i="6" l="1"/>
  <c r="DD41" i="6"/>
  <c r="DB41" i="6"/>
  <c r="CZ41" i="6"/>
  <c r="CX41" i="6"/>
  <c r="CV41" i="6" l="1"/>
  <c r="DE85" i="4"/>
  <c r="CY35" i="31" s="1"/>
  <c r="CY38" i="31" s="1"/>
  <c r="BE85" i="4"/>
  <c r="AY35" i="31" s="1"/>
  <c r="AY38" i="31" s="1"/>
  <c r="BF85" i="4"/>
  <c r="AZ35" i="31" s="1"/>
  <c r="AZ38" i="31" s="1"/>
  <c r="BG85" i="4"/>
  <c r="BA35" i="31" s="1"/>
  <c r="BA38" i="31" s="1"/>
  <c r="BH85" i="4"/>
  <c r="BB35" i="31" s="1"/>
  <c r="BB38" i="31" s="1"/>
  <c r="BI85" i="4"/>
  <c r="BC35" i="31" s="1"/>
  <c r="BC38" i="31" s="1"/>
  <c r="BJ85" i="4"/>
  <c r="BD35" i="31" s="1"/>
  <c r="BD38" i="31" s="1"/>
  <c r="BK85" i="4"/>
  <c r="BE35" i="31" s="1"/>
  <c r="BE38" i="31" s="1"/>
  <c r="BL85" i="4"/>
  <c r="BF35" i="31" s="1"/>
  <c r="BF38" i="31" s="1"/>
  <c r="BM85" i="4"/>
  <c r="BG35" i="31" s="1"/>
  <c r="BG38" i="31" s="1"/>
  <c r="BN85" i="4"/>
  <c r="BH35" i="31" s="1"/>
  <c r="BH38" i="31" s="1"/>
  <c r="BO85" i="4"/>
  <c r="BI35" i="31" s="1"/>
  <c r="BI38" i="31" s="1"/>
  <c r="BP85" i="4"/>
  <c r="BJ35" i="31" s="1"/>
  <c r="BJ38" i="31" s="1"/>
  <c r="BQ85" i="4"/>
  <c r="BK35" i="31" s="1"/>
  <c r="BK38" i="31" s="1"/>
  <c r="BR85" i="4"/>
  <c r="BL35" i="31" s="1"/>
  <c r="BL38" i="31" s="1"/>
  <c r="BS85" i="4"/>
  <c r="BM35" i="31" s="1"/>
  <c r="BM38" i="31" s="1"/>
  <c r="BT85" i="4"/>
  <c r="BN35" i="31" s="1"/>
  <c r="BN38" i="31" s="1"/>
  <c r="BU85" i="4"/>
  <c r="BO35" i="31" s="1"/>
  <c r="BO38" i="31" s="1"/>
  <c r="BV85" i="4"/>
  <c r="BP35" i="31" s="1"/>
  <c r="BP38" i="31" s="1"/>
  <c r="BW85" i="4"/>
  <c r="BQ35" i="31" s="1"/>
  <c r="BQ38" i="31" s="1"/>
  <c r="BX85" i="4"/>
  <c r="BR35" i="31" s="1"/>
  <c r="BR38" i="31" s="1"/>
  <c r="BY85" i="4"/>
  <c r="BS35" i="31" s="1"/>
  <c r="BS38" i="31" s="1"/>
  <c r="BZ85" i="4"/>
  <c r="BT35" i="31" s="1"/>
  <c r="BT38" i="31" s="1"/>
  <c r="CA85" i="4"/>
  <c r="BU35" i="31" s="1"/>
  <c r="BU38" i="31" s="1"/>
  <c r="CB85" i="4"/>
  <c r="BV35" i="31" s="1"/>
  <c r="BV38" i="31" s="1"/>
  <c r="CC85" i="4"/>
  <c r="BW35" i="31" s="1"/>
  <c r="BW38" i="31" s="1"/>
  <c r="CD85" i="4"/>
  <c r="BX35" i="31" s="1"/>
  <c r="BX38" i="31" s="1"/>
  <c r="CE85" i="4"/>
  <c r="BY35" i="31" s="1"/>
  <c r="BY38" i="31" s="1"/>
  <c r="CF85" i="4"/>
  <c r="BZ35" i="31" s="1"/>
  <c r="BZ38" i="31" s="1"/>
  <c r="CG85" i="4"/>
  <c r="CA35" i="31" s="1"/>
  <c r="CA38" i="31" s="1"/>
  <c r="CH85" i="4"/>
  <c r="CB35" i="31" s="1"/>
  <c r="CB38" i="31" s="1"/>
  <c r="CI85" i="4"/>
  <c r="CC35" i="31" s="1"/>
  <c r="CC38" i="31" s="1"/>
  <c r="CJ85" i="4"/>
  <c r="CD35" i="31" s="1"/>
  <c r="CD38" i="31" s="1"/>
  <c r="CK85" i="4"/>
  <c r="CE35" i="31" s="1"/>
  <c r="CE38" i="31" s="1"/>
  <c r="CL85" i="4"/>
  <c r="CF35" i="31" s="1"/>
  <c r="CF38" i="31" s="1"/>
  <c r="CM85" i="4"/>
  <c r="CG35" i="31" s="1"/>
  <c r="CG38" i="31" s="1"/>
  <c r="CN85" i="4"/>
  <c r="CH35" i="31" s="1"/>
  <c r="CH38" i="31" s="1"/>
  <c r="CO85" i="4"/>
  <c r="CI35" i="31" s="1"/>
  <c r="CI38" i="31" s="1"/>
  <c r="CP85" i="4"/>
  <c r="CJ35" i="31" s="1"/>
  <c r="CJ38" i="31" s="1"/>
  <c r="CQ85" i="4"/>
  <c r="CK35" i="31" s="1"/>
  <c r="CK38" i="31" s="1"/>
  <c r="CR85" i="4"/>
  <c r="CL35" i="31" s="1"/>
  <c r="CL38" i="31" s="1"/>
  <c r="CS85" i="4"/>
  <c r="CM35" i="31" s="1"/>
  <c r="CM38" i="31" s="1"/>
  <c r="CT85" i="4"/>
  <c r="CN35" i="31" s="1"/>
  <c r="CN38" i="31" s="1"/>
  <c r="CU85" i="4"/>
  <c r="CO35" i="31" s="1"/>
  <c r="CO38" i="31" s="1"/>
  <c r="CV85" i="4"/>
  <c r="CP35" i="31" s="1"/>
  <c r="CP38" i="31" s="1"/>
  <c r="CW85" i="4"/>
  <c r="CQ35" i="31" s="1"/>
  <c r="CQ38" i="31" s="1"/>
  <c r="CX85" i="4"/>
  <c r="CR35" i="31" s="1"/>
  <c r="CR38" i="31" s="1"/>
  <c r="CY85" i="4"/>
  <c r="CS35" i="31" s="1"/>
  <c r="CS38" i="31" s="1"/>
  <c r="CZ85" i="4"/>
  <c r="CT35" i="31" s="1"/>
  <c r="CT38" i="31" s="1"/>
  <c r="DA85" i="4"/>
  <c r="CU35" i="31" s="1"/>
  <c r="CU38" i="31" s="1"/>
  <c r="DB85" i="4"/>
  <c r="CV35" i="31" s="1"/>
  <c r="CV38" i="31" s="1"/>
  <c r="DC85" i="4"/>
  <c r="CW35" i="31" s="1"/>
  <c r="CW38" i="31" s="1"/>
  <c r="DD85" i="4"/>
  <c r="CX35" i="31" s="1"/>
  <c r="CX38" i="31" s="1"/>
  <c r="BD85" i="4"/>
  <c r="DE82" i="4"/>
  <c r="BE82" i="4"/>
  <c r="BF82" i="4"/>
  <c r="BG82" i="4"/>
  <c r="BH82" i="4"/>
  <c r="BI82" i="4"/>
  <c r="BJ82" i="4"/>
  <c r="BK82" i="4"/>
  <c r="BL82" i="4"/>
  <c r="BM82" i="4"/>
  <c r="BN82" i="4"/>
  <c r="BO82" i="4"/>
  <c r="BP82" i="4"/>
  <c r="BQ82" i="4"/>
  <c r="BR82" i="4"/>
  <c r="BS82" i="4"/>
  <c r="BT82" i="4"/>
  <c r="BU82" i="4"/>
  <c r="BV82" i="4"/>
  <c r="BW82" i="4"/>
  <c r="BX82" i="4"/>
  <c r="BY82" i="4"/>
  <c r="BZ82" i="4"/>
  <c r="CA82" i="4"/>
  <c r="CB82" i="4"/>
  <c r="CC82" i="4"/>
  <c r="CD82" i="4"/>
  <c r="CE82" i="4"/>
  <c r="CF82" i="4"/>
  <c r="CG82" i="4"/>
  <c r="CH82" i="4"/>
  <c r="CI82" i="4"/>
  <c r="CJ82" i="4"/>
  <c r="CK82" i="4"/>
  <c r="CL82" i="4"/>
  <c r="CM82" i="4"/>
  <c r="CN82" i="4"/>
  <c r="CO82" i="4"/>
  <c r="CP82" i="4"/>
  <c r="CQ82" i="4"/>
  <c r="CR82" i="4"/>
  <c r="CS82" i="4"/>
  <c r="CT82" i="4"/>
  <c r="CU82" i="4"/>
  <c r="CV82" i="4"/>
  <c r="CW82" i="4"/>
  <c r="CX82" i="4"/>
  <c r="CY82" i="4"/>
  <c r="CZ82" i="4"/>
  <c r="DA82" i="4"/>
  <c r="DB82" i="4"/>
  <c r="DC82" i="4"/>
  <c r="DD82" i="4"/>
  <c r="DE84" i="4"/>
  <c r="CY29" i="31" s="1"/>
  <c r="CY31" i="31" s="1"/>
  <c r="BF84" i="4"/>
  <c r="AZ29" i="31" s="1"/>
  <c r="AZ31" i="31" s="1"/>
  <c r="BG84" i="4"/>
  <c r="BA29" i="31" s="1"/>
  <c r="BA31" i="31" s="1"/>
  <c r="BH84" i="4"/>
  <c r="BB29" i="31" s="1"/>
  <c r="BB31" i="31" s="1"/>
  <c r="BI84" i="4"/>
  <c r="BC29" i="31" s="1"/>
  <c r="BC31" i="31" s="1"/>
  <c r="BJ84" i="4"/>
  <c r="BD29" i="31" s="1"/>
  <c r="BD31" i="31" s="1"/>
  <c r="BK84" i="4"/>
  <c r="BE29" i="31" s="1"/>
  <c r="BE31" i="31" s="1"/>
  <c r="BL84" i="4"/>
  <c r="BF29" i="31" s="1"/>
  <c r="BF31" i="31" s="1"/>
  <c r="BM84" i="4"/>
  <c r="BG29" i="31" s="1"/>
  <c r="BG31" i="31" s="1"/>
  <c r="BN84" i="4"/>
  <c r="BH29" i="31" s="1"/>
  <c r="BH31" i="31" s="1"/>
  <c r="BO84" i="4"/>
  <c r="BI29" i="31" s="1"/>
  <c r="BI31" i="31" s="1"/>
  <c r="BP84" i="4"/>
  <c r="BJ29" i="31" s="1"/>
  <c r="BJ31" i="31" s="1"/>
  <c r="BQ84" i="4"/>
  <c r="BK29" i="31" s="1"/>
  <c r="BK31" i="31" s="1"/>
  <c r="BR84" i="4"/>
  <c r="BL29" i="31" s="1"/>
  <c r="BL31" i="31" s="1"/>
  <c r="BS84" i="4"/>
  <c r="BM29" i="31" s="1"/>
  <c r="BM31" i="31" s="1"/>
  <c r="BT84" i="4"/>
  <c r="BN29" i="31" s="1"/>
  <c r="BN31" i="31" s="1"/>
  <c r="BU84" i="4"/>
  <c r="BO29" i="31" s="1"/>
  <c r="BO31" i="31" s="1"/>
  <c r="BV84" i="4"/>
  <c r="BP29" i="31" s="1"/>
  <c r="BP31" i="31" s="1"/>
  <c r="BW84" i="4"/>
  <c r="BQ29" i="31" s="1"/>
  <c r="BQ31" i="31" s="1"/>
  <c r="BX84" i="4"/>
  <c r="BR29" i="31" s="1"/>
  <c r="BR31" i="31" s="1"/>
  <c r="BY84" i="4"/>
  <c r="BS29" i="31" s="1"/>
  <c r="BS31" i="31" s="1"/>
  <c r="BZ84" i="4"/>
  <c r="BT29" i="31" s="1"/>
  <c r="BT31" i="31" s="1"/>
  <c r="CA84" i="4"/>
  <c r="BU29" i="31" s="1"/>
  <c r="BU31" i="31" s="1"/>
  <c r="CB84" i="4"/>
  <c r="BV29" i="31" s="1"/>
  <c r="BV31" i="31" s="1"/>
  <c r="CC84" i="4"/>
  <c r="BW29" i="31" s="1"/>
  <c r="BW31" i="31" s="1"/>
  <c r="CD84" i="4"/>
  <c r="BX29" i="31" s="1"/>
  <c r="BX31" i="31" s="1"/>
  <c r="CE84" i="4"/>
  <c r="BY29" i="31" s="1"/>
  <c r="BY31" i="31" s="1"/>
  <c r="CF84" i="4"/>
  <c r="BZ29" i="31" s="1"/>
  <c r="BZ31" i="31" s="1"/>
  <c r="CG84" i="4"/>
  <c r="CA29" i="31" s="1"/>
  <c r="CA31" i="31" s="1"/>
  <c r="CH84" i="4"/>
  <c r="CB29" i="31" s="1"/>
  <c r="CB31" i="31" s="1"/>
  <c r="CI84" i="4"/>
  <c r="CC29" i="31" s="1"/>
  <c r="CC31" i="31" s="1"/>
  <c r="CJ84" i="4"/>
  <c r="CD29" i="31" s="1"/>
  <c r="CD31" i="31" s="1"/>
  <c r="CK84" i="4"/>
  <c r="CE29" i="31" s="1"/>
  <c r="CE31" i="31" s="1"/>
  <c r="CL84" i="4"/>
  <c r="CF29" i="31" s="1"/>
  <c r="CF31" i="31" s="1"/>
  <c r="CM84" i="4"/>
  <c r="CG29" i="31" s="1"/>
  <c r="CG31" i="31" s="1"/>
  <c r="CN84" i="4"/>
  <c r="CH29" i="31" s="1"/>
  <c r="CH31" i="31" s="1"/>
  <c r="CO84" i="4"/>
  <c r="CI29" i="31" s="1"/>
  <c r="CI31" i="31" s="1"/>
  <c r="CP84" i="4"/>
  <c r="CJ29" i="31" s="1"/>
  <c r="CJ31" i="31" s="1"/>
  <c r="CQ84" i="4"/>
  <c r="CK29" i="31" s="1"/>
  <c r="CK31" i="31" s="1"/>
  <c r="CR84" i="4"/>
  <c r="CL29" i="31" s="1"/>
  <c r="CL31" i="31" s="1"/>
  <c r="CS84" i="4"/>
  <c r="CM29" i="31" s="1"/>
  <c r="CM31" i="31" s="1"/>
  <c r="CT84" i="4"/>
  <c r="CN29" i="31" s="1"/>
  <c r="CN31" i="31" s="1"/>
  <c r="CU84" i="4"/>
  <c r="CO29" i="31" s="1"/>
  <c r="CO31" i="31" s="1"/>
  <c r="CV84" i="4"/>
  <c r="CP29" i="31" s="1"/>
  <c r="CP31" i="31" s="1"/>
  <c r="CW84" i="4"/>
  <c r="CQ29" i="31" s="1"/>
  <c r="CQ31" i="31" s="1"/>
  <c r="CX84" i="4"/>
  <c r="CR29" i="31" s="1"/>
  <c r="CR31" i="31" s="1"/>
  <c r="CY84" i="4"/>
  <c r="CS29" i="31" s="1"/>
  <c r="CS31" i="31" s="1"/>
  <c r="CZ84" i="4"/>
  <c r="CT29" i="31" s="1"/>
  <c r="CT31" i="31" s="1"/>
  <c r="DA84" i="4"/>
  <c r="CU29" i="31" s="1"/>
  <c r="CU31" i="31" s="1"/>
  <c r="DB84" i="4"/>
  <c r="CV29" i="31" s="1"/>
  <c r="CV31" i="31" s="1"/>
  <c r="DC84" i="4"/>
  <c r="CW29" i="31" s="1"/>
  <c r="CW31" i="31" s="1"/>
  <c r="DD84" i="4"/>
  <c r="CX29" i="31" s="1"/>
  <c r="CX31" i="31" s="1"/>
  <c r="BE84" i="4"/>
  <c r="AY29" i="31" s="1"/>
  <c r="AY31" i="31" s="1"/>
  <c r="DG81" i="4"/>
  <c r="DF78" i="4"/>
  <c r="DF46" i="4"/>
  <c r="DF47" i="4"/>
  <c r="DF48" i="4"/>
  <c r="DF49" i="4"/>
  <c r="DF50" i="4"/>
  <c r="DF51" i="4"/>
  <c r="DF52" i="4"/>
  <c r="DF53" i="4"/>
  <c r="DF54" i="4"/>
  <c r="DF55" i="4"/>
  <c r="DF56" i="4"/>
  <c r="DF57" i="4"/>
  <c r="DF58" i="4"/>
  <c r="DF59" i="4"/>
  <c r="DF60" i="4"/>
  <c r="DF61" i="4"/>
  <c r="DF62" i="4"/>
  <c r="DF63" i="4"/>
  <c r="DF64" i="4"/>
  <c r="DF65" i="4"/>
  <c r="DF66" i="4"/>
  <c r="DF67" i="4"/>
  <c r="DF68" i="4"/>
  <c r="DF69" i="4"/>
  <c r="DF70" i="4"/>
  <c r="DF71" i="4"/>
  <c r="DF72" i="4"/>
  <c r="DF73" i="4"/>
  <c r="DF74" i="4"/>
  <c r="DF75" i="4"/>
  <c r="DF76" i="4"/>
  <c r="DF77" i="4"/>
  <c r="DF79" i="4"/>
  <c r="DF80" i="4"/>
  <c r="DF81" i="4"/>
  <c r="DF45" i="4"/>
  <c r="DE42" i="4"/>
  <c r="DD42" i="4"/>
  <c r="DC42" i="4"/>
  <c r="DB42" i="4"/>
  <c r="DA42" i="4"/>
  <c r="CZ42" i="4"/>
  <c r="CY42" i="4"/>
  <c r="CX42" i="4"/>
  <c r="CW42" i="4"/>
  <c r="CV42" i="4"/>
  <c r="CU42" i="4"/>
  <c r="DF82" i="4" l="1"/>
  <c r="CK40" i="31"/>
  <c r="CK50" i="31" s="1"/>
  <c r="CK53" i="31"/>
  <c r="CK57" i="31" s="1"/>
  <c r="BX40" i="31"/>
  <c r="BX50" i="31" s="1"/>
  <c r="BX53" i="31"/>
  <c r="BX57" i="31" s="1"/>
  <c r="DE86" i="4"/>
  <c r="DE87" i="4" s="1"/>
  <c r="CS86" i="4"/>
  <c r="CS87" i="4" s="1"/>
  <c r="CG86" i="4"/>
  <c r="CG87" i="4" s="1"/>
  <c r="BU86" i="4"/>
  <c r="BU87" i="4" s="1"/>
  <c r="BI86" i="4"/>
  <c r="BI87" i="4" s="1"/>
  <c r="BB53" i="31"/>
  <c r="BB57" i="31" s="1"/>
  <c r="BB40" i="31"/>
  <c r="BB50" i="31" s="1"/>
  <c r="DD86" i="4"/>
  <c r="DD87" i="4" s="1"/>
  <c r="CR86" i="4"/>
  <c r="CR87" i="4" s="1"/>
  <c r="CF86" i="4"/>
  <c r="CF87" i="4" s="1"/>
  <c r="BT86" i="4"/>
  <c r="BT87" i="4" s="1"/>
  <c r="BH86" i="4"/>
  <c r="BH87" i="4" s="1"/>
  <c r="DC86" i="4"/>
  <c r="DC87" i="4" s="1"/>
  <c r="CQ86" i="4"/>
  <c r="CQ87" i="4" s="1"/>
  <c r="CE86" i="4"/>
  <c r="CE87" i="4" s="1"/>
  <c r="BS86" i="4"/>
  <c r="BS87" i="4" s="1"/>
  <c r="BG86" i="4"/>
  <c r="BG87" i="4" s="1"/>
  <c r="CW40" i="31"/>
  <c r="CW50" i="31" s="1"/>
  <c r="CW53" i="31"/>
  <c r="CW57" i="31" s="1"/>
  <c r="BA53" i="31"/>
  <c r="BA57" i="31" s="1"/>
  <c r="BA40" i="31"/>
  <c r="BA50" i="31" s="1"/>
  <c r="CJ40" i="31"/>
  <c r="CJ50" i="31" s="1"/>
  <c r="CJ53" i="31"/>
  <c r="CJ57" i="31" s="1"/>
  <c r="CT53" i="31"/>
  <c r="CT57" i="31" s="1"/>
  <c r="CT40" i="31"/>
  <c r="CT50" i="31" s="1"/>
  <c r="CG53" i="31"/>
  <c r="CG57" i="31" s="1"/>
  <c r="CG40" i="31"/>
  <c r="CG50" i="31" s="1"/>
  <c r="CR40" i="31"/>
  <c r="CR50" i="31" s="1"/>
  <c r="CR53" i="31"/>
  <c r="CR57" i="31" s="1"/>
  <c r="BT53" i="31"/>
  <c r="BT57" i="31" s="1"/>
  <c r="BT40" i="31"/>
  <c r="BT50" i="31" s="1"/>
  <c r="CE40" i="31"/>
  <c r="CE50" i="31" s="1"/>
  <c r="CE53" i="31"/>
  <c r="CE57" i="31" s="1"/>
  <c r="BS40" i="31"/>
  <c r="BS50" i="31" s="1"/>
  <c r="BS53" i="31"/>
  <c r="BS57" i="31" s="1"/>
  <c r="CP40" i="31"/>
  <c r="CP50" i="31" s="1"/>
  <c r="CP53" i="31"/>
  <c r="CP57" i="31" s="1"/>
  <c r="CD53" i="31"/>
  <c r="CD57" i="31" s="1"/>
  <c r="CD40" i="31"/>
  <c r="CD50" i="31" s="1"/>
  <c r="BR53" i="31"/>
  <c r="BR57" i="31" s="1"/>
  <c r="BR40" i="31"/>
  <c r="BR50" i="31" s="1"/>
  <c r="BF53" i="31"/>
  <c r="BF57" i="31" s="1"/>
  <c r="BF40" i="31"/>
  <c r="BF50" i="31" s="1"/>
  <c r="DB86" i="4"/>
  <c r="DB87" i="4" s="1"/>
  <c r="CP86" i="4"/>
  <c r="CP87" i="4" s="1"/>
  <c r="CD86" i="4"/>
  <c r="CD87" i="4" s="1"/>
  <c r="BR86" i="4"/>
  <c r="BR87" i="4" s="1"/>
  <c r="BF86" i="4"/>
  <c r="BF87" i="4" s="1"/>
  <c r="BN40" i="31"/>
  <c r="BN50" i="31" s="1"/>
  <c r="BN53" i="31"/>
  <c r="BN57" i="31" s="1"/>
  <c r="CH53" i="31"/>
  <c r="CH57" i="31" s="1"/>
  <c r="CH40" i="31"/>
  <c r="CH50" i="31" s="1"/>
  <c r="BI53" i="31"/>
  <c r="BI57" i="31" s="1"/>
  <c r="BI40" i="31"/>
  <c r="BI50" i="31" s="1"/>
  <c r="CF40" i="31"/>
  <c r="CF50" i="31" s="1"/>
  <c r="CF53" i="31"/>
  <c r="CF57" i="31" s="1"/>
  <c r="BH40" i="31"/>
  <c r="BH50" i="31" s="1"/>
  <c r="BH53" i="31"/>
  <c r="BH57" i="31" s="1"/>
  <c r="CQ53" i="31"/>
  <c r="CQ57" i="31" s="1"/>
  <c r="CQ40" i="31"/>
  <c r="CQ50" i="31" s="1"/>
  <c r="BG53" i="31"/>
  <c r="BG57" i="31" s="1"/>
  <c r="BG40" i="31"/>
  <c r="BG50" i="31" s="1"/>
  <c r="CO40" i="31"/>
  <c r="CO50" i="31" s="1"/>
  <c r="CO53" i="31"/>
  <c r="CO57" i="31" s="1"/>
  <c r="CC40" i="31"/>
  <c r="CC50" i="31" s="1"/>
  <c r="CC53" i="31"/>
  <c r="CC57" i="31" s="1"/>
  <c r="BQ53" i="31"/>
  <c r="BQ57" i="31" s="1"/>
  <c r="BQ40" i="31"/>
  <c r="BQ50" i="31" s="1"/>
  <c r="BE53" i="31"/>
  <c r="BE57" i="31" s="1"/>
  <c r="BE40" i="31"/>
  <c r="BE50" i="31" s="1"/>
  <c r="DA86" i="4"/>
  <c r="DA87" i="4" s="1"/>
  <c r="CO86" i="4"/>
  <c r="CO87" i="4" s="1"/>
  <c r="CC86" i="4"/>
  <c r="CC87" i="4" s="1"/>
  <c r="BQ86" i="4"/>
  <c r="BQ87" i="4" s="1"/>
  <c r="BE86" i="4"/>
  <c r="BE87" i="4" s="1"/>
  <c r="BM40" i="31"/>
  <c r="BM50" i="31" s="1"/>
  <c r="BM53" i="31"/>
  <c r="BM57" i="31" s="1"/>
  <c r="BV40" i="31"/>
  <c r="BV50" i="31" s="1"/>
  <c r="BV53" i="31"/>
  <c r="BV57" i="31" s="1"/>
  <c r="CS40" i="31"/>
  <c r="CS50" i="31" s="1"/>
  <c r="CS53" i="31"/>
  <c r="CS57" i="31" s="1"/>
  <c r="CB53" i="31"/>
  <c r="CB57" i="31" s="1"/>
  <c r="CB40" i="31"/>
  <c r="CB50" i="31" s="1"/>
  <c r="CZ86" i="4"/>
  <c r="CZ87" i="4" s="1"/>
  <c r="CN86" i="4"/>
  <c r="CN87" i="4" s="1"/>
  <c r="CB86" i="4"/>
  <c r="CB87" i="4" s="1"/>
  <c r="BP86" i="4"/>
  <c r="BP87" i="4" s="1"/>
  <c r="CX40" i="31"/>
  <c r="CX50" i="31" s="1"/>
  <c r="CX53" i="31"/>
  <c r="CX57" i="31" s="1"/>
  <c r="BL53" i="31"/>
  <c r="BL57" i="31" s="1"/>
  <c r="BL40" i="31"/>
  <c r="BL50" i="31" s="1"/>
  <c r="BJ53" i="31"/>
  <c r="BJ57" i="31" s="1"/>
  <c r="BJ40" i="31"/>
  <c r="BJ50" i="31" s="1"/>
  <c r="BU40" i="31"/>
  <c r="BU50" i="31" s="1"/>
  <c r="BU53" i="31"/>
  <c r="BU57" i="31" s="1"/>
  <c r="CN40" i="31"/>
  <c r="CN50" i="31" s="1"/>
  <c r="CN53" i="31"/>
  <c r="CN57" i="31" s="1"/>
  <c r="BP53" i="31"/>
  <c r="BP57" i="31" s="1"/>
  <c r="BP40" i="31"/>
  <c r="BP50" i="31" s="1"/>
  <c r="BD53" i="31"/>
  <c r="BD57" i="31" s="1"/>
  <c r="BD40" i="31"/>
  <c r="BD50" i="31" s="1"/>
  <c r="AY40" i="31"/>
  <c r="AY50" i="31" s="1"/>
  <c r="AY53" i="31"/>
  <c r="AY57" i="31" s="1"/>
  <c r="CM40" i="31"/>
  <c r="CM50" i="31" s="1"/>
  <c r="CM53" i="31"/>
  <c r="CM57" i="31" s="1"/>
  <c r="CA53" i="31"/>
  <c r="CA57" i="31" s="1"/>
  <c r="CA40" i="31"/>
  <c r="CA50" i="31" s="1"/>
  <c r="BO40" i="31"/>
  <c r="BO50" i="31" s="1"/>
  <c r="BO53" i="31"/>
  <c r="BO57" i="31" s="1"/>
  <c r="BC40" i="31"/>
  <c r="BC50" i="31" s="1"/>
  <c r="BC53" i="31"/>
  <c r="BC57" i="31" s="1"/>
  <c r="CY86" i="4"/>
  <c r="CY87" i="4" s="1"/>
  <c r="CM86" i="4"/>
  <c r="CM87" i="4" s="1"/>
  <c r="CA86" i="4"/>
  <c r="CA87" i="4" s="1"/>
  <c r="BO86" i="4"/>
  <c r="BO87" i="4" s="1"/>
  <c r="CX86" i="4"/>
  <c r="CX87" i="4" s="1"/>
  <c r="CL86" i="4"/>
  <c r="CL87" i="4" s="1"/>
  <c r="BZ86" i="4"/>
  <c r="BZ87" i="4" s="1"/>
  <c r="BN86" i="4"/>
  <c r="BN87" i="4" s="1"/>
  <c r="CW86" i="4"/>
  <c r="CW87" i="4" s="1"/>
  <c r="CK86" i="4"/>
  <c r="CK87" i="4" s="1"/>
  <c r="BY86" i="4"/>
  <c r="BY87" i="4" s="1"/>
  <c r="BM86" i="4"/>
  <c r="BM87" i="4" s="1"/>
  <c r="CV86" i="4"/>
  <c r="CV87" i="4" s="1"/>
  <c r="CJ86" i="4"/>
  <c r="CJ87" i="4" s="1"/>
  <c r="BX86" i="4"/>
  <c r="BX87" i="4" s="1"/>
  <c r="BL86" i="4"/>
  <c r="BL87" i="4" s="1"/>
  <c r="CL53" i="31"/>
  <c r="CL57" i="31" s="1"/>
  <c r="CL40" i="31"/>
  <c r="CL50" i="31" s="1"/>
  <c r="BY40" i="31"/>
  <c r="BY50" i="31" s="1"/>
  <c r="BY53" i="31"/>
  <c r="BY57" i="31" s="1"/>
  <c r="CU53" i="31"/>
  <c r="CU57" i="31" s="1"/>
  <c r="CU40" i="31"/>
  <c r="CU50" i="31" s="1"/>
  <c r="CI40" i="31"/>
  <c r="CI50" i="31" s="1"/>
  <c r="CI53" i="31"/>
  <c r="CI57" i="31" s="1"/>
  <c r="BW53" i="31"/>
  <c r="BW57" i="31" s="1"/>
  <c r="BW40" i="31"/>
  <c r="BW50" i="31" s="1"/>
  <c r="BK40" i="31"/>
  <c r="BK50" i="31" s="1"/>
  <c r="BK53" i="31"/>
  <c r="BK57" i="31" s="1"/>
  <c r="CY53" i="31"/>
  <c r="CY57" i="31" s="1"/>
  <c r="CY40" i="31"/>
  <c r="CY50" i="31" s="1"/>
  <c r="CU86" i="4"/>
  <c r="CU87" i="4" s="1"/>
  <c r="CI86" i="4"/>
  <c r="CI87" i="4" s="1"/>
  <c r="BW86" i="4"/>
  <c r="BW87" i="4" s="1"/>
  <c r="BK86" i="4"/>
  <c r="BK87" i="4" s="1"/>
  <c r="BZ40" i="31"/>
  <c r="BZ50" i="31" s="1"/>
  <c r="BZ53" i="31"/>
  <c r="BZ57" i="31" s="1"/>
  <c r="CV40" i="31"/>
  <c r="CV50" i="31" s="1"/>
  <c r="CV53" i="31"/>
  <c r="CV57" i="31" s="1"/>
  <c r="AZ53" i="31"/>
  <c r="AZ57" i="31" s="1"/>
  <c r="AZ40" i="31"/>
  <c r="AZ50" i="31" s="1"/>
  <c r="CT86" i="4"/>
  <c r="CT87" i="4" s="1"/>
  <c r="CH86" i="4"/>
  <c r="CH87" i="4" s="1"/>
  <c r="BV86" i="4"/>
  <c r="BV87" i="4" s="1"/>
  <c r="BJ86" i="4"/>
  <c r="BJ87" i="4" s="1"/>
  <c r="CT42" i="4"/>
  <c r="CS42" i="4"/>
  <c r="CR42" i="4"/>
  <c r="CQ42" i="4"/>
  <c r="CP42" i="4"/>
  <c r="CO42" i="4"/>
  <c r="CN42"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N42" i="4"/>
  <c r="BM42" i="4"/>
  <c r="BL42" i="4"/>
  <c r="BK42" i="4"/>
  <c r="BJ42" i="4"/>
  <c r="BI42" i="4"/>
  <c r="BH42" i="4"/>
  <c r="BG42" i="4"/>
  <c r="BF42" i="4"/>
  <c r="BE42" i="4"/>
  <c r="BC42" i="4"/>
  <c r="BD42" i="4"/>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G118" i="3"/>
  <c r="G119" i="3"/>
  <c r="G120" i="3"/>
  <c r="G121" i="3"/>
  <c r="G122" i="3"/>
  <c r="G123" i="3"/>
  <c r="G124" i="3"/>
  <c r="M124" i="3" s="1"/>
  <c r="G125" i="3"/>
  <c r="G126" i="3"/>
  <c r="G127" i="3"/>
  <c r="G128" i="3"/>
  <c r="G129" i="3"/>
  <c r="M129" i="3" s="1"/>
  <c r="G130" i="3"/>
  <c r="M130" i="3" s="1"/>
  <c r="G131" i="3"/>
  <c r="G132" i="3"/>
  <c r="M132" i="3" s="1"/>
  <c r="G133" i="3"/>
  <c r="M133" i="3" s="1"/>
  <c r="G134" i="3"/>
  <c r="M134" i="3" s="1"/>
  <c r="G135" i="3"/>
  <c r="G136" i="3"/>
  <c r="G137" i="3"/>
  <c r="G138" i="3"/>
  <c r="G139" i="3"/>
  <c r="G140" i="3"/>
  <c r="G141" i="3"/>
  <c r="M141" i="3" s="1"/>
  <c r="G142" i="3"/>
  <c r="M142" i="3" s="1"/>
  <c r="G143" i="3"/>
  <c r="G144" i="3"/>
  <c r="M144" i="3" s="1"/>
  <c r="G145" i="3"/>
  <c r="M145" i="3" s="1"/>
  <c r="G146" i="3"/>
  <c r="M146" i="3" s="1"/>
  <c r="G147" i="3"/>
  <c r="G148" i="3"/>
  <c r="M148" i="3" s="1"/>
  <c r="G149" i="3"/>
  <c r="M149" i="3" s="1"/>
  <c r="G150" i="3"/>
  <c r="G151" i="3"/>
  <c r="G152" i="3"/>
  <c r="G153" i="3"/>
  <c r="M153" i="3" s="1"/>
  <c r="G154" i="3"/>
  <c r="M154" i="3" s="1"/>
  <c r="G155" i="3"/>
  <c r="G156" i="3"/>
  <c r="M156" i="3" s="1"/>
  <c r="G157" i="3"/>
  <c r="M157" i="3" s="1"/>
  <c r="G158" i="3"/>
  <c r="M158" i="3" s="1"/>
  <c r="G159" i="3"/>
  <c r="G160" i="3"/>
  <c r="M160" i="3" s="1"/>
  <c r="G161" i="3"/>
  <c r="G162" i="3"/>
  <c r="G163" i="3"/>
  <c r="G164" i="3"/>
  <c r="G165" i="3"/>
  <c r="M165" i="3" s="1"/>
  <c r="G166" i="3"/>
  <c r="M166" i="3" s="1"/>
  <c r="G167" i="3"/>
  <c r="G168" i="3"/>
  <c r="G169" i="3"/>
  <c r="G170" i="3"/>
  <c r="M170" i="3" s="1"/>
  <c r="BP104" i="31" l="1"/>
  <c r="BP111" i="31" s="1"/>
  <c r="BP102" i="31"/>
  <c r="BP109" i="31" s="1"/>
  <c r="BP105" i="31"/>
  <c r="BP112" i="31" s="1"/>
  <c r="BP103" i="31"/>
  <c r="BP110" i="31" s="1"/>
  <c r="BW104" i="31"/>
  <c r="BW111" i="31" s="1"/>
  <c r="BW102" i="31"/>
  <c r="BW109" i="31" s="1"/>
  <c r="BW105" i="31"/>
  <c r="BW112" i="31" s="1"/>
  <c r="BW103" i="31"/>
  <c r="BW110" i="31" s="1"/>
  <c r="CL104" i="31"/>
  <c r="CL111" i="31" s="1"/>
  <c r="CL102" i="31"/>
  <c r="CL109" i="31" s="1"/>
  <c r="CL105" i="31"/>
  <c r="CL112" i="31" s="1"/>
  <c r="CL103" i="31"/>
  <c r="CL110" i="31" s="1"/>
  <c r="CC104" i="31"/>
  <c r="CC111" i="31" s="1"/>
  <c r="CC102" i="31"/>
  <c r="CC109" i="31" s="1"/>
  <c r="CC105" i="31"/>
  <c r="CC112" i="31" s="1"/>
  <c r="CC103" i="31"/>
  <c r="CC110" i="31" s="1"/>
  <c r="BH104" i="31"/>
  <c r="BH111" i="31" s="1"/>
  <c r="BH102" i="31"/>
  <c r="BH109" i="31" s="1"/>
  <c r="BH105" i="31"/>
  <c r="BH112" i="31" s="1"/>
  <c r="BH103" i="31"/>
  <c r="BH110" i="31" s="1"/>
  <c r="BN104" i="31"/>
  <c r="BN111" i="31" s="1"/>
  <c r="BN102" i="31"/>
  <c r="BN109" i="31" s="1"/>
  <c r="BN103" i="31"/>
  <c r="BN110" i="31" s="1"/>
  <c r="BN105" i="31"/>
  <c r="BN112" i="31" s="1"/>
  <c r="BR105" i="31"/>
  <c r="BR112" i="31" s="1"/>
  <c r="BR103" i="31"/>
  <c r="BR110" i="31" s="1"/>
  <c r="BR102" i="31"/>
  <c r="BR109" i="31" s="1"/>
  <c r="BR104" i="31"/>
  <c r="BR111" i="31" s="1"/>
  <c r="CT104" i="31"/>
  <c r="CT111" i="31" s="1"/>
  <c r="CT102" i="31"/>
  <c r="CT109" i="31" s="1"/>
  <c r="CT103" i="31"/>
  <c r="CT110" i="31" s="1"/>
  <c r="CT105" i="31"/>
  <c r="CT112" i="31" s="1"/>
  <c r="CG105" i="31"/>
  <c r="CG112" i="31" s="1"/>
  <c r="CG103" i="31"/>
  <c r="CG110" i="31" s="1"/>
  <c r="CG104" i="31"/>
  <c r="CG111" i="31" s="1"/>
  <c r="CG102" i="31"/>
  <c r="CG109" i="31" s="1"/>
  <c r="CW105" i="31"/>
  <c r="CW112" i="31" s="1"/>
  <c r="CW103" i="31"/>
  <c r="CW110" i="31" s="1"/>
  <c r="CW104" i="31"/>
  <c r="CW111" i="31" s="1"/>
  <c r="CW102" i="31"/>
  <c r="CW109" i="31" s="1"/>
  <c r="CM104" i="31"/>
  <c r="CM111" i="31" s="1"/>
  <c r="CM102" i="31"/>
  <c r="CM109" i="31" s="1"/>
  <c r="CM105" i="31"/>
  <c r="CM112" i="31" s="1"/>
  <c r="CM103" i="31"/>
  <c r="CM110" i="31" s="1"/>
  <c r="CN104" i="31"/>
  <c r="CN111" i="31" s="1"/>
  <c r="CN102" i="31"/>
  <c r="CN109" i="31" s="1"/>
  <c r="CN105" i="31"/>
  <c r="CN112" i="31" s="1"/>
  <c r="CN103" i="31"/>
  <c r="CN110" i="31" s="1"/>
  <c r="CX105" i="31"/>
  <c r="CX112" i="31" s="1"/>
  <c r="CX103" i="31"/>
  <c r="CX110" i="31" s="1"/>
  <c r="CX102" i="31"/>
  <c r="CX109" i="31" s="1"/>
  <c r="CX104" i="31"/>
  <c r="CX111" i="31" s="1"/>
  <c r="CS104" i="31"/>
  <c r="CS111" i="31" s="1"/>
  <c r="CS102" i="31"/>
  <c r="CS109" i="31" s="1"/>
  <c r="CS105" i="31"/>
  <c r="CS112" i="31" s="1"/>
  <c r="CS103" i="31"/>
  <c r="CS110" i="31" s="1"/>
  <c r="CE104" i="31"/>
  <c r="CE111" i="31" s="1"/>
  <c r="CE102" i="31"/>
  <c r="CE109" i="31" s="1"/>
  <c r="CE105" i="31"/>
  <c r="CE112" i="31" s="1"/>
  <c r="CE103" i="31"/>
  <c r="CE110" i="31" s="1"/>
  <c r="BL102" i="31"/>
  <c r="BL109" i="31" s="1"/>
  <c r="BL105" i="31"/>
  <c r="BL112" i="31" s="1"/>
  <c r="BL103" i="31"/>
  <c r="BL110" i="31" s="1"/>
  <c r="BL104" i="31"/>
  <c r="BL111" i="31" s="1"/>
  <c r="AZ104" i="31"/>
  <c r="AZ111" i="31" s="1"/>
  <c r="AZ102" i="31"/>
  <c r="AZ109" i="31" s="1"/>
  <c r="AZ105" i="31"/>
  <c r="AZ112" i="31" s="1"/>
  <c r="AZ103" i="31"/>
  <c r="AZ110" i="31" s="1"/>
  <c r="CO105" i="31"/>
  <c r="CO112" i="31" s="1"/>
  <c r="CO103" i="31"/>
  <c r="CO110" i="31" s="1"/>
  <c r="CO104" i="31"/>
  <c r="CO111" i="31" s="1"/>
  <c r="CO102" i="31"/>
  <c r="CO109" i="31" s="1"/>
  <c r="CF104" i="31"/>
  <c r="CF111" i="31" s="1"/>
  <c r="CF102" i="31"/>
  <c r="CF109" i="31" s="1"/>
  <c r="CF105" i="31"/>
  <c r="CF112" i="31" s="1"/>
  <c r="CF103" i="31"/>
  <c r="CF110" i="31" s="1"/>
  <c r="CD104" i="31"/>
  <c r="CD111" i="31" s="1"/>
  <c r="CD102" i="31"/>
  <c r="CD109" i="31" s="1"/>
  <c r="CD105" i="31"/>
  <c r="CD112" i="31" s="1"/>
  <c r="CD103" i="31"/>
  <c r="CD110" i="31" s="1"/>
  <c r="BT102" i="31"/>
  <c r="BT109" i="31" s="1"/>
  <c r="BT105" i="31"/>
  <c r="BT112" i="31" s="1"/>
  <c r="BT103" i="31"/>
  <c r="BT110" i="31" s="1"/>
  <c r="BT104" i="31"/>
  <c r="BT111" i="31" s="1"/>
  <c r="BB105" i="31"/>
  <c r="BB112" i="31" s="1"/>
  <c r="BB103" i="31"/>
  <c r="BB110" i="31" s="1"/>
  <c r="BB102" i="31"/>
  <c r="BB109" i="31" s="1"/>
  <c r="BB104" i="31"/>
  <c r="BB111" i="31" s="1"/>
  <c r="BX104" i="31"/>
  <c r="BX111" i="31" s="1"/>
  <c r="BX102" i="31"/>
  <c r="BX109" i="31" s="1"/>
  <c r="BX105" i="31"/>
  <c r="BX112" i="31" s="1"/>
  <c r="BX103" i="31"/>
  <c r="BX110" i="31" s="1"/>
  <c r="CB102" i="31"/>
  <c r="CB109" i="31" s="1"/>
  <c r="CB105" i="31"/>
  <c r="CB112" i="31" s="1"/>
  <c r="CB103" i="31"/>
  <c r="CB110" i="31" s="1"/>
  <c r="CB104" i="31"/>
  <c r="CB111" i="31" s="1"/>
  <c r="BK105" i="31"/>
  <c r="BK112" i="31" s="1"/>
  <c r="BK103" i="31"/>
  <c r="BK110" i="31" s="1"/>
  <c r="BK104" i="31"/>
  <c r="BK111" i="31" s="1"/>
  <c r="BK102" i="31"/>
  <c r="BK109" i="31" s="1"/>
  <c r="CI105" i="31"/>
  <c r="CI112" i="31" s="1"/>
  <c r="CI103" i="31"/>
  <c r="CI110" i="31" s="1"/>
  <c r="CI104" i="31"/>
  <c r="CI111" i="31" s="1"/>
  <c r="CI102" i="31"/>
  <c r="CI109" i="31" s="1"/>
  <c r="BC105" i="31"/>
  <c r="BC112" i="31" s="1"/>
  <c r="BC103" i="31"/>
  <c r="BC110" i="31" s="1"/>
  <c r="BC104" i="31"/>
  <c r="BC111" i="31" s="1"/>
  <c r="BC102" i="31"/>
  <c r="BC109" i="31" s="1"/>
  <c r="AY104" i="31"/>
  <c r="AY111" i="31" s="1"/>
  <c r="AY102" i="31"/>
  <c r="AY109" i="31" s="1"/>
  <c r="AY105" i="31"/>
  <c r="AY112" i="31" s="1"/>
  <c r="AY103" i="31"/>
  <c r="AY110" i="31" s="1"/>
  <c r="BU104" i="31"/>
  <c r="BU111" i="31" s="1"/>
  <c r="BU102" i="31"/>
  <c r="BU109" i="31" s="1"/>
  <c r="BU105" i="31"/>
  <c r="BU112" i="31" s="1"/>
  <c r="BU103" i="31"/>
  <c r="BU110" i="31" s="1"/>
  <c r="BV104" i="31"/>
  <c r="BV111" i="31" s="1"/>
  <c r="BV102" i="31"/>
  <c r="BV109" i="31" s="1"/>
  <c r="BV105" i="31"/>
  <c r="BV112" i="31" s="1"/>
  <c r="BV103" i="31"/>
  <c r="BV110" i="31" s="1"/>
  <c r="BE104" i="31"/>
  <c r="BE111" i="31" s="1"/>
  <c r="BE102" i="31"/>
  <c r="BE109" i="31" s="1"/>
  <c r="BE105" i="31"/>
  <c r="BE112" i="31" s="1"/>
  <c r="BE103" i="31"/>
  <c r="BE110" i="31" s="1"/>
  <c r="BG104" i="31"/>
  <c r="BG111" i="31" s="1"/>
  <c r="BG102" i="31"/>
  <c r="BG109" i="31" s="1"/>
  <c r="BG105" i="31"/>
  <c r="BG112" i="31" s="1"/>
  <c r="BG103" i="31"/>
  <c r="BG110" i="31" s="1"/>
  <c r="BI105" i="31"/>
  <c r="BI112" i="31" s="1"/>
  <c r="BI103" i="31"/>
  <c r="BI110" i="31" s="1"/>
  <c r="BI104" i="31"/>
  <c r="BI111" i="31" s="1"/>
  <c r="BI102" i="31"/>
  <c r="BI109" i="31" s="1"/>
  <c r="CJ102" i="31"/>
  <c r="CJ109" i="31" s="1"/>
  <c r="CJ105" i="31"/>
  <c r="CJ112" i="31" s="1"/>
  <c r="CJ103" i="31"/>
  <c r="CJ110" i="31" s="1"/>
  <c r="CJ104" i="31"/>
  <c r="CJ111" i="31" s="1"/>
  <c r="CA105" i="31"/>
  <c r="CA112" i="31" s="1"/>
  <c r="CA103" i="31"/>
  <c r="CA110" i="31" s="1"/>
  <c r="CA104" i="31"/>
  <c r="CA111" i="31" s="1"/>
  <c r="CA102" i="31"/>
  <c r="CA109" i="31" s="1"/>
  <c r="BY105" i="31"/>
  <c r="BY112" i="31" s="1"/>
  <c r="BY103" i="31"/>
  <c r="BY110" i="31" s="1"/>
  <c r="BY104" i="31"/>
  <c r="BY111" i="31" s="1"/>
  <c r="BY102" i="31"/>
  <c r="BY109" i="31" s="1"/>
  <c r="BS105" i="31"/>
  <c r="BS112" i="31" s="1"/>
  <c r="BS103" i="31"/>
  <c r="BS110" i="31" s="1"/>
  <c r="BS104" i="31"/>
  <c r="BS111" i="31" s="1"/>
  <c r="BS102" i="31"/>
  <c r="BS109" i="31" s="1"/>
  <c r="CY105" i="31"/>
  <c r="CY112" i="31" s="1"/>
  <c r="CY103" i="31"/>
  <c r="CY110" i="31" s="1"/>
  <c r="CY102" i="31"/>
  <c r="CY109" i="31" s="1"/>
  <c r="CY104" i="31"/>
  <c r="CY111" i="31" s="1"/>
  <c r="CU104" i="31"/>
  <c r="CU111" i="31" s="1"/>
  <c r="CU102" i="31"/>
  <c r="CU109" i="31" s="1"/>
  <c r="CU105" i="31"/>
  <c r="CU112" i="31" s="1"/>
  <c r="CU103" i="31"/>
  <c r="CU110" i="31" s="1"/>
  <c r="BD102" i="31"/>
  <c r="BD109" i="31" s="1"/>
  <c r="BD105" i="31"/>
  <c r="BD112" i="31" s="1"/>
  <c r="BD103" i="31"/>
  <c r="BD110" i="31" s="1"/>
  <c r="BD104" i="31"/>
  <c r="BD111" i="31" s="1"/>
  <c r="BJ105" i="31"/>
  <c r="BJ112" i="31" s="1"/>
  <c r="BJ103" i="31"/>
  <c r="BJ110" i="31" s="1"/>
  <c r="BJ102" i="31"/>
  <c r="BJ109" i="31" s="1"/>
  <c r="BJ104" i="31"/>
  <c r="BJ111" i="31" s="1"/>
  <c r="BA105" i="31"/>
  <c r="BA112" i="31" s="1"/>
  <c r="BA103" i="31"/>
  <c r="BA110" i="31" s="1"/>
  <c r="BA104" i="31"/>
  <c r="BA111" i="31" s="1"/>
  <c r="BA102" i="31"/>
  <c r="BA109" i="31" s="1"/>
  <c r="CK104" i="31"/>
  <c r="CK111" i="31" s="1"/>
  <c r="CK102" i="31"/>
  <c r="CK109" i="31" s="1"/>
  <c r="CK105" i="31"/>
  <c r="CK112" i="31" s="1"/>
  <c r="CK103" i="31"/>
  <c r="CK110" i="31" s="1"/>
  <c r="BF104" i="31"/>
  <c r="BF111" i="31" s="1"/>
  <c r="BF102" i="31"/>
  <c r="BF109" i="31" s="1"/>
  <c r="BF105" i="31"/>
  <c r="BF112" i="31" s="1"/>
  <c r="BF103" i="31"/>
  <c r="BF110" i="31" s="1"/>
  <c r="BZ105" i="31"/>
  <c r="BZ112" i="31" s="1"/>
  <c r="BZ103" i="31"/>
  <c r="BZ110" i="31" s="1"/>
  <c r="BZ102" i="31"/>
  <c r="BZ109" i="31" s="1"/>
  <c r="BZ104" i="31"/>
  <c r="BZ111" i="31" s="1"/>
  <c r="CV104" i="31"/>
  <c r="CV111" i="31" s="1"/>
  <c r="CV102" i="31"/>
  <c r="CV109" i="31" s="1"/>
  <c r="CV105" i="31"/>
  <c r="CV112" i="31" s="1"/>
  <c r="CV103" i="31"/>
  <c r="CV110" i="31" s="1"/>
  <c r="BO104" i="31"/>
  <c r="BO111" i="31" s="1"/>
  <c r="BO102" i="31"/>
  <c r="BO109" i="31" s="1"/>
  <c r="BO105" i="31"/>
  <c r="BO112" i="31" s="1"/>
  <c r="BO103" i="31"/>
  <c r="BO110" i="31" s="1"/>
  <c r="BM104" i="31"/>
  <c r="BM111" i="31" s="1"/>
  <c r="BM102" i="31"/>
  <c r="BM109" i="31" s="1"/>
  <c r="BM105" i="31"/>
  <c r="BM112" i="31" s="1"/>
  <c r="BM103" i="31"/>
  <c r="BM110" i="31" s="1"/>
  <c r="BQ105" i="31"/>
  <c r="BQ112" i="31" s="1"/>
  <c r="BQ103" i="31"/>
  <c r="BQ110" i="31" s="1"/>
  <c r="BQ104" i="31"/>
  <c r="BQ111" i="31" s="1"/>
  <c r="BQ102" i="31"/>
  <c r="BQ109" i="31" s="1"/>
  <c r="CQ105" i="31"/>
  <c r="CQ112" i="31" s="1"/>
  <c r="CQ103" i="31"/>
  <c r="CQ110" i="31" s="1"/>
  <c r="CQ104" i="31"/>
  <c r="CQ111" i="31" s="1"/>
  <c r="CQ102" i="31"/>
  <c r="CQ109" i="31" s="1"/>
  <c r="CH105" i="31"/>
  <c r="CH112" i="31" s="1"/>
  <c r="CH103" i="31"/>
  <c r="CH110" i="31" s="1"/>
  <c r="CH102" i="31"/>
  <c r="CH109" i="31" s="1"/>
  <c r="CH104" i="31"/>
  <c r="CH111" i="31" s="1"/>
  <c r="CP105" i="31"/>
  <c r="CP112" i="31" s="1"/>
  <c r="CP103" i="31"/>
  <c r="CP110" i="31" s="1"/>
  <c r="CP102" i="31"/>
  <c r="CP109" i="31" s="1"/>
  <c r="CP104" i="31"/>
  <c r="CP111" i="31" s="1"/>
  <c r="CR102" i="31"/>
  <c r="CR109" i="31" s="1"/>
  <c r="CR105" i="31"/>
  <c r="CR112" i="31" s="1"/>
  <c r="CR103" i="31"/>
  <c r="CR110" i="31" s="1"/>
  <c r="CR104" i="31"/>
  <c r="CR111" i="31" s="1"/>
  <c r="M122" i="3"/>
  <c r="M121" i="3"/>
  <c r="M120" i="3"/>
  <c r="M128" i="3"/>
  <c r="M118" i="3"/>
  <c r="M126" i="3"/>
  <c r="M151" i="3"/>
  <c r="M127" i="3"/>
  <c r="M138" i="3"/>
  <c r="M137" i="3"/>
  <c r="M167" i="3"/>
  <c r="M162" i="3"/>
  <c r="M150" i="3"/>
  <c r="M169" i="3"/>
  <c r="M161" i="3"/>
  <c r="M136" i="3"/>
  <c r="M159" i="3"/>
  <c r="M135" i="3"/>
  <c r="M168" i="3"/>
  <c r="M152" i="3"/>
  <c r="M143" i="3"/>
  <c r="M164" i="3"/>
  <c r="M140" i="3"/>
  <c r="M125" i="3"/>
  <c r="M163" i="3"/>
  <c r="M155" i="3"/>
  <c r="M147" i="3"/>
  <c r="M139" i="3"/>
  <c r="M131" i="3"/>
  <c r="M123" i="3"/>
  <c r="M119" i="3"/>
  <c r="AW55" i="31"/>
  <c r="AV55" i="31"/>
  <c r="AU55" i="31"/>
  <c r="AT55" i="31"/>
  <c r="AS55" i="31"/>
  <c r="AR55" i="31"/>
  <c r="AP55" i="31"/>
  <c r="AQ47" i="31"/>
  <c r="AP47" i="31"/>
  <c r="AW47" i="31"/>
  <c r="AV47" i="31"/>
  <c r="AU47" i="31"/>
  <c r="AT47" i="31"/>
  <c r="AS47" i="31"/>
  <c r="AR47" i="31"/>
  <c r="AW23" i="31"/>
  <c r="AV23" i="31"/>
  <c r="AU23" i="31"/>
  <c r="AT23" i="31"/>
  <c r="AS23" i="31"/>
  <c r="AR23" i="31"/>
  <c r="AQ23" i="31"/>
  <c r="CW64" i="6"/>
  <c r="CW66" i="6"/>
  <c r="CW44" i="6"/>
  <c r="CW45" i="6"/>
  <c r="CW46" i="6"/>
  <c r="CW47" i="6"/>
  <c r="CW48" i="6"/>
  <c r="CW49" i="6"/>
  <c r="CW50" i="6"/>
  <c r="CW51" i="6"/>
  <c r="CW52" i="6"/>
  <c r="CW53" i="6"/>
  <c r="CW54" i="6"/>
  <c r="CW55" i="6"/>
  <c r="CW56" i="6"/>
  <c r="CW57" i="6"/>
  <c r="CW58" i="6"/>
  <c r="CW59" i="6"/>
  <c r="CW60" i="6"/>
  <c r="CW61" i="6"/>
  <c r="CW62" i="6"/>
  <c r="CW63" i="6"/>
  <c r="CW65" i="6"/>
  <c r="CW67" i="6"/>
  <c r="CW68" i="6"/>
  <c r="CW69" i="6"/>
  <c r="CW70" i="6"/>
  <c r="CW71" i="6"/>
  <c r="CW72" i="6"/>
  <c r="CU44" i="6"/>
  <c r="CU76" i="6" s="1"/>
  <c r="CU45" i="6"/>
  <c r="CU46" i="6"/>
  <c r="CU47" i="6"/>
  <c r="CU48" i="6"/>
  <c r="CU49" i="6"/>
  <c r="CU50" i="6"/>
  <c r="CU51" i="6"/>
  <c r="CU52" i="6"/>
  <c r="CU53" i="6"/>
  <c r="CU54" i="6"/>
  <c r="CU55" i="6"/>
  <c r="CU56" i="6"/>
  <c r="CU57" i="6"/>
  <c r="CU58" i="6"/>
  <c r="CU59" i="6"/>
  <c r="CU60" i="6"/>
  <c r="CU61" i="6"/>
  <c r="CU62" i="6"/>
  <c r="CU63" i="6"/>
  <c r="CU64" i="6"/>
  <c r="CU65" i="6"/>
  <c r="CU66" i="6"/>
  <c r="CU67" i="6"/>
  <c r="CU68" i="6"/>
  <c r="CU69" i="6"/>
  <c r="CU70" i="6"/>
  <c r="CU71" i="6"/>
  <c r="CU72" i="6"/>
  <c r="CS72" i="6"/>
  <c r="CS44" i="6"/>
  <c r="CS45" i="6"/>
  <c r="CS46" i="6"/>
  <c r="CS47" i="6"/>
  <c r="CS48" i="6"/>
  <c r="CS49" i="6"/>
  <c r="CS50" i="6"/>
  <c r="CS51" i="6"/>
  <c r="CS52" i="6"/>
  <c r="CS53" i="6"/>
  <c r="CS54" i="6"/>
  <c r="CS55" i="6"/>
  <c r="CS56" i="6"/>
  <c r="CS57" i="6"/>
  <c r="CS58" i="6"/>
  <c r="CS59" i="6"/>
  <c r="CS60" i="6"/>
  <c r="CS61" i="6"/>
  <c r="CS62" i="6"/>
  <c r="CS63" i="6"/>
  <c r="CS64" i="6"/>
  <c r="CS65" i="6"/>
  <c r="CS66" i="6"/>
  <c r="CS67" i="6"/>
  <c r="CS68" i="6"/>
  <c r="CS69" i="6"/>
  <c r="CS70" i="6"/>
  <c r="CS71" i="6"/>
  <c r="CQ44" i="6"/>
  <c r="CQ45" i="6"/>
  <c r="CQ46" i="6"/>
  <c r="CQ47" i="6"/>
  <c r="CQ48" i="6"/>
  <c r="CQ49" i="6"/>
  <c r="CQ50" i="6"/>
  <c r="CQ51" i="6"/>
  <c r="CQ52" i="6"/>
  <c r="CQ53" i="6"/>
  <c r="CQ54" i="6"/>
  <c r="CQ55" i="6"/>
  <c r="CQ56" i="6"/>
  <c r="CQ57" i="6"/>
  <c r="CQ58" i="6"/>
  <c r="CQ59" i="6"/>
  <c r="CQ60" i="6"/>
  <c r="CQ61" i="6"/>
  <c r="CQ62" i="6"/>
  <c r="CQ63" i="6"/>
  <c r="CQ64" i="6"/>
  <c r="CQ65" i="6"/>
  <c r="CQ66" i="6"/>
  <c r="CQ67" i="6"/>
  <c r="CQ68" i="6"/>
  <c r="CQ69" i="6"/>
  <c r="CQ70" i="6"/>
  <c r="CQ71" i="6"/>
  <c r="CQ72" i="6"/>
  <c r="CO44" i="6"/>
  <c r="CO45" i="6"/>
  <c r="CO46" i="6"/>
  <c r="CO47" i="6"/>
  <c r="CO48" i="6"/>
  <c r="CO49" i="6"/>
  <c r="CO50" i="6"/>
  <c r="CO51" i="6"/>
  <c r="CO52" i="6"/>
  <c r="CO53" i="6"/>
  <c r="CO54" i="6"/>
  <c r="CO55" i="6"/>
  <c r="CO56" i="6"/>
  <c r="CO57" i="6"/>
  <c r="CO58" i="6"/>
  <c r="CO59" i="6"/>
  <c r="CO60" i="6"/>
  <c r="CO61" i="6"/>
  <c r="CO62" i="6"/>
  <c r="CO63" i="6"/>
  <c r="CO64" i="6"/>
  <c r="CO65" i="6"/>
  <c r="CO66" i="6"/>
  <c r="CO67" i="6"/>
  <c r="CO68" i="6"/>
  <c r="CO69" i="6"/>
  <c r="CO70" i="6"/>
  <c r="CO71" i="6"/>
  <c r="CO72" i="6"/>
  <c r="CS43" i="6"/>
  <c r="CS76" i="6" s="1"/>
  <c r="CQ43" i="6"/>
  <c r="CO43" i="6"/>
  <c r="CO76" i="6" s="1"/>
  <c r="AT28" i="31" s="1"/>
  <c r="CM43" i="6"/>
  <c r="CM76" i="6" s="1"/>
  <c r="AS28" i="31" s="1"/>
  <c r="AX34" i="31"/>
  <c r="CU77" i="6"/>
  <c r="AW34" i="31" s="1"/>
  <c r="CS77" i="6"/>
  <c r="AV34" i="31" s="1"/>
  <c r="CQ77" i="6"/>
  <c r="AU34" i="31" s="1"/>
  <c r="CO77" i="6"/>
  <c r="AT34" i="31" s="1"/>
  <c r="CM77" i="6"/>
  <c r="AS34" i="31" s="1"/>
  <c r="CK77" i="6"/>
  <c r="AR34" i="31" s="1"/>
  <c r="CM44" i="6"/>
  <c r="CM45" i="6"/>
  <c r="CM46" i="6"/>
  <c r="CM47" i="6"/>
  <c r="CM48" i="6"/>
  <c r="CM49" i="6"/>
  <c r="CM50" i="6"/>
  <c r="CM51" i="6"/>
  <c r="CM52" i="6"/>
  <c r="CM53" i="6"/>
  <c r="CM54" i="6"/>
  <c r="CM55" i="6"/>
  <c r="CM56" i="6"/>
  <c r="CM57" i="6"/>
  <c r="CM58" i="6"/>
  <c r="CM59" i="6"/>
  <c r="CM60" i="6"/>
  <c r="CM61" i="6"/>
  <c r="CM62" i="6"/>
  <c r="CM63" i="6"/>
  <c r="CM64" i="6"/>
  <c r="CM65" i="6"/>
  <c r="CM66" i="6"/>
  <c r="CM67" i="6"/>
  <c r="CM68" i="6"/>
  <c r="CM69" i="6"/>
  <c r="CM70" i="6"/>
  <c r="CM71" i="6"/>
  <c r="CM72" i="6"/>
  <c r="CK43" i="6"/>
  <c r="CK44" i="6"/>
  <c r="CK45" i="6"/>
  <c r="CK46" i="6"/>
  <c r="CK47" i="6"/>
  <c r="CK48" i="6"/>
  <c r="CK49" i="6"/>
  <c r="CK50" i="6"/>
  <c r="CK51" i="6"/>
  <c r="CK52" i="6"/>
  <c r="CK53" i="6"/>
  <c r="CK54" i="6"/>
  <c r="CK55" i="6"/>
  <c r="CK56" i="6"/>
  <c r="CK57" i="6"/>
  <c r="CK58" i="6"/>
  <c r="CK59" i="6"/>
  <c r="CK60" i="6"/>
  <c r="CK61" i="6"/>
  <c r="CK62" i="6"/>
  <c r="CK63" i="6"/>
  <c r="CK64" i="6"/>
  <c r="CK65" i="6"/>
  <c r="CK66" i="6"/>
  <c r="CK67" i="6"/>
  <c r="CK68" i="6"/>
  <c r="CK69" i="6"/>
  <c r="CK70" i="6"/>
  <c r="CK71" i="6"/>
  <c r="CK72" i="6"/>
  <c r="CI43" i="6"/>
  <c r="CT41" i="6"/>
  <c r="CR41" i="6"/>
  <c r="CP41" i="6"/>
  <c r="CN41" i="6"/>
  <c r="CL41" i="6"/>
  <c r="CJ41" i="6"/>
  <c r="CH41" i="6"/>
  <c r="BD82" i="4"/>
  <c r="AY82" i="4"/>
  <c r="AX82" i="4"/>
  <c r="AZ82" i="4"/>
  <c r="BA82" i="4"/>
  <c r="BB82" i="4"/>
  <c r="BC82" i="4"/>
  <c r="AW82" i="4"/>
  <c r="BC85" i="4"/>
  <c r="AZ85" i="4"/>
  <c r="AT35" i="31" s="1"/>
  <c r="BB84" i="4"/>
  <c r="BA84" i="4"/>
  <c r="AZ84" i="4"/>
  <c r="AT29" i="31" s="1"/>
  <c r="AY84" i="4"/>
  <c r="AX85" i="4"/>
  <c r="AR35" i="31" s="1"/>
  <c r="AX84" i="4"/>
  <c r="AR29" i="31" s="1"/>
  <c r="AW84" i="4"/>
  <c r="AY85" i="4"/>
  <c r="AS35" i="31" s="1"/>
  <c r="BA85" i="4"/>
  <c r="AU35" i="31" s="1"/>
  <c r="BB85" i="4"/>
  <c r="AV35" i="31" s="1"/>
  <c r="AX35" i="31"/>
  <c r="BC84" i="4"/>
  <c r="AW29" i="31" s="1"/>
  <c r="BD84" i="4"/>
  <c r="BD86" i="4" s="1"/>
  <c r="BD87" i="4" s="1"/>
  <c r="BB42" i="4"/>
  <c r="BA42" i="4"/>
  <c r="AZ42" i="4"/>
  <c r="AY42" i="4"/>
  <c r="AX42" i="4"/>
  <c r="AW42" i="4"/>
  <c r="L110" i="3"/>
  <c r="L111" i="3"/>
  <c r="L112" i="3"/>
  <c r="L113" i="3"/>
  <c r="L114" i="3"/>
  <c r="L115" i="3"/>
  <c r="L116" i="3"/>
  <c r="L117" i="3"/>
  <c r="G110" i="3"/>
  <c r="G111" i="3"/>
  <c r="G112" i="3"/>
  <c r="G113" i="3"/>
  <c r="G114" i="3"/>
  <c r="G115" i="3"/>
  <c r="G116" i="3"/>
  <c r="G117" i="3"/>
  <c r="G109" i="3"/>
  <c r="D31" i="16"/>
  <c r="D23" i="16"/>
  <c r="G62" i="8"/>
  <c r="J82" i="4"/>
  <c r="E82" i="4"/>
  <c r="F82" i="4"/>
  <c r="H82" i="4"/>
  <c r="G77" i="4"/>
  <c r="I77" i="4" s="1"/>
  <c r="G81" i="4"/>
  <c r="I81" i="4" s="1"/>
  <c r="AS101" i="31" l="1"/>
  <c r="AS108" i="31"/>
  <c r="AT101" i="31"/>
  <c r="AT108" i="31"/>
  <c r="AU101" i="31"/>
  <c r="AU108" i="31"/>
  <c r="AW101" i="31"/>
  <c r="AW108" i="31"/>
  <c r="AR101" i="31"/>
  <c r="AR108" i="31"/>
  <c r="AV101" i="31"/>
  <c r="AV108" i="31"/>
  <c r="AQ101" i="31"/>
  <c r="AQ108" i="31"/>
  <c r="AQ87" i="31"/>
  <c r="AQ94" i="31"/>
  <c r="AV94" i="31"/>
  <c r="AV87" i="31"/>
  <c r="AS94" i="31"/>
  <c r="AS87" i="31"/>
  <c r="AR87" i="31"/>
  <c r="AR94" i="31"/>
  <c r="AT94" i="31"/>
  <c r="AT87" i="31"/>
  <c r="AW87" i="31"/>
  <c r="AW94" i="31"/>
  <c r="AU94" i="31"/>
  <c r="AU87" i="31"/>
  <c r="AW65" i="31"/>
  <c r="AW71" i="31"/>
  <c r="AW79" i="31"/>
  <c r="AQ65" i="31"/>
  <c r="AQ71" i="31"/>
  <c r="AQ79" i="31"/>
  <c r="AR65" i="31"/>
  <c r="AR71" i="31"/>
  <c r="AR79" i="31"/>
  <c r="AV71" i="31"/>
  <c r="AV79" i="31"/>
  <c r="AV65" i="31"/>
  <c r="AS71" i="31"/>
  <c r="AS79" i="31"/>
  <c r="AS65" i="31"/>
  <c r="AT71" i="31"/>
  <c r="AT79" i="31"/>
  <c r="AT65" i="31"/>
  <c r="AU71" i="31"/>
  <c r="AU79" i="31"/>
  <c r="AU65" i="31"/>
  <c r="CK76" i="6"/>
  <c r="AR28" i="31" s="1"/>
  <c r="AR31" i="31" s="1"/>
  <c r="CW76" i="6"/>
  <c r="CW78" i="6" s="1"/>
  <c r="CQ76" i="6"/>
  <c r="AU28" i="31" s="1"/>
  <c r="BA86" i="4"/>
  <c r="BA87" i="4" s="1"/>
  <c r="AX29" i="31"/>
  <c r="AX38" i="31"/>
  <c r="CW73" i="6"/>
  <c r="CM78" i="6"/>
  <c r="CS78" i="6"/>
  <c r="CU78" i="6"/>
  <c r="CU73" i="6"/>
  <c r="CM73" i="6"/>
  <c r="CK73" i="6"/>
  <c r="AT31" i="31"/>
  <c r="AT53" i="31" s="1"/>
  <c r="AT57" i="31" s="1"/>
  <c r="AU38" i="31"/>
  <c r="AV38" i="31"/>
  <c r="CO73" i="6"/>
  <c r="AS38" i="31"/>
  <c r="AR38" i="31"/>
  <c r="CO78" i="6"/>
  <c r="AV28" i="31"/>
  <c r="AT38" i="31"/>
  <c r="CQ73" i="6"/>
  <c r="AW28" i="31"/>
  <c r="AW31" i="31" s="1"/>
  <c r="AW53" i="31" s="1"/>
  <c r="AW57" i="31" s="1"/>
  <c r="AY86" i="4"/>
  <c r="AY87" i="4" s="1"/>
  <c r="BB86" i="4"/>
  <c r="BB87" i="4" s="1"/>
  <c r="BC86" i="4"/>
  <c r="BC87" i="4" s="1"/>
  <c r="AV29" i="31"/>
  <c r="AU29" i="31"/>
  <c r="AW35" i="31"/>
  <c r="AW38" i="31" s="1"/>
  <c r="AS29" i="31"/>
  <c r="AS31" i="31" s="1"/>
  <c r="M117" i="3"/>
  <c r="M116" i="3"/>
  <c r="M115" i="3"/>
  <c r="M114" i="3"/>
  <c r="M113" i="3"/>
  <c r="M112" i="3"/>
  <c r="M111" i="3"/>
  <c r="M110" i="3"/>
  <c r="CS73" i="6"/>
  <c r="AZ86" i="4"/>
  <c r="AZ87" i="4" s="1"/>
  <c r="AX86" i="4"/>
  <c r="AX87" i="4" s="1"/>
  <c r="DG77" i="4"/>
  <c r="CW79" i="6" l="1"/>
  <c r="CK78" i="6"/>
  <c r="CQ78" i="6"/>
  <c r="AU31" i="31"/>
  <c r="AU53" i="31" s="1"/>
  <c r="AU57" i="31" s="1"/>
  <c r="AX28" i="31"/>
  <c r="AX31" i="31" s="1"/>
  <c r="AX53" i="31" s="1"/>
  <c r="AX57" i="31" s="1"/>
  <c r="CO79" i="6"/>
  <c r="CS79" i="6"/>
  <c r="CM79" i="6"/>
  <c r="AV31" i="31"/>
  <c r="AV40" i="31" s="1"/>
  <c r="AV50" i="31" s="1"/>
  <c r="CU79" i="6"/>
  <c r="CK79" i="6"/>
  <c r="AR40" i="31"/>
  <c r="AR50" i="31" s="1"/>
  <c r="AR53" i="31"/>
  <c r="AR57" i="31" s="1"/>
  <c r="AT40" i="31"/>
  <c r="AT50" i="31" s="1"/>
  <c r="AS40" i="31"/>
  <c r="AS50" i="31" s="1"/>
  <c r="CQ79" i="6"/>
  <c r="AW40" i="31"/>
  <c r="AW50" i="31" s="1"/>
  <c r="AS53" i="31"/>
  <c r="AS57" i="31" s="1"/>
  <c r="AV102" i="31" l="1"/>
  <c r="AV109" i="31" s="1"/>
  <c r="AV105" i="31"/>
  <c r="AV112" i="31" s="1"/>
  <c r="AV103" i="31"/>
  <c r="AV110" i="31" s="1"/>
  <c r="AV104" i="31"/>
  <c r="AV111" i="31" s="1"/>
  <c r="AS105" i="31"/>
  <c r="AS112" i="31" s="1"/>
  <c r="AS103" i="31"/>
  <c r="AS110" i="31" s="1"/>
  <c r="AS104" i="31"/>
  <c r="AS111" i="31" s="1"/>
  <c r="AS102" i="31"/>
  <c r="AS109" i="31" s="1"/>
  <c r="AW104" i="31"/>
  <c r="AW111" i="31" s="1"/>
  <c r="AW102" i="31"/>
  <c r="AW109" i="31" s="1"/>
  <c r="AW105" i="31"/>
  <c r="AW112" i="31" s="1"/>
  <c r="AW103" i="31"/>
  <c r="AW110" i="31" s="1"/>
  <c r="AT105" i="31"/>
  <c r="AT112" i="31" s="1"/>
  <c r="AT103" i="31"/>
  <c r="AT110" i="31" s="1"/>
  <c r="AT102" i="31"/>
  <c r="AT109" i="31" s="1"/>
  <c r="AT104" i="31"/>
  <c r="AT111" i="31" s="1"/>
  <c r="AR104" i="31"/>
  <c r="AR111" i="31" s="1"/>
  <c r="AR102" i="31"/>
  <c r="AR109" i="31" s="1"/>
  <c r="AR105" i="31"/>
  <c r="AR112" i="31" s="1"/>
  <c r="AR103" i="31"/>
  <c r="AR110" i="31" s="1"/>
  <c r="AU40" i="31"/>
  <c r="AU50" i="31" s="1"/>
  <c r="AX40" i="31"/>
  <c r="AX50" i="31" s="1"/>
  <c r="AV53" i="31"/>
  <c r="AV57" i="31" s="1"/>
  <c r="D55" i="31"/>
  <c r="HB43" i="6"/>
  <c r="AU105" i="31" l="1"/>
  <c r="AU112" i="31" s="1"/>
  <c r="AU103" i="31"/>
  <c r="AU110" i="31" s="1"/>
  <c r="AU104" i="31"/>
  <c r="AU111" i="31" s="1"/>
  <c r="AU102" i="31"/>
  <c r="AU109" i="31" s="1"/>
  <c r="AX104" i="31"/>
  <c r="AX111" i="31" s="1"/>
  <c r="AX102" i="31"/>
  <c r="AX109" i="31" s="1"/>
  <c r="AX103" i="31"/>
  <c r="AX110" i="31" s="1"/>
  <c r="AX105" i="31"/>
  <c r="AX112" i="31" s="1"/>
  <c r="D81" i="4"/>
  <c r="G47" i="31"/>
  <c r="E47" i="31"/>
  <c r="F47" i="31"/>
  <c r="H47" i="31"/>
  <c r="I47" i="31"/>
  <c r="J47" i="31"/>
  <c r="K47" i="31"/>
  <c r="L47" i="31"/>
  <c r="M47" i="31"/>
  <c r="N47" i="31"/>
  <c r="O47" i="31"/>
  <c r="P47" i="31"/>
  <c r="Q47" i="31"/>
  <c r="R47" i="31"/>
  <c r="S47" i="31"/>
  <c r="T47" i="31"/>
  <c r="U47" i="31"/>
  <c r="V47" i="31"/>
  <c r="W47" i="31"/>
  <c r="X47" i="31"/>
  <c r="Y47" i="31"/>
  <c r="Z47" i="31"/>
  <c r="AA47" i="31"/>
  <c r="AB47" i="31"/>
  <c r="AC47" i="31"/>
  <c r="AD47" i="31"/>
  <c r="AE47" i="31"/>
  <c r="AF47" i="31"/>
  <c r="AG47" i="31"/>
  <c r="AH47" i="31"/>
  <c r="AI47" i="31"/>
  <c r="AJ47" i="31"/>
  <c r="AK47" i="31"/>
  <c r="AL47" i="31"/>
  <c r="AM47" i="31"/>
  <c r="AN47" i="31"/>
  <c r="AO47" i="31"/>
  <c r="A9" i="32"/>
  <c r="U46" i="6"/>
  <c r="K44" i="6"/>
  <c r="K46" i="6"/>
  <c r="I46" i="6"/>
  <c r="A10" i="32"/>
  <c r="CZ47" i="31" l="1"/>
  <c r="A10" i="15"/>
  <c r="A9" i="16"/>
  <c r="A9" i="31"/>
  <c r="E84" i="4" l="1"/>
  <c r="G95" i="3"/>
  <c r="L95" i="3"/>
  <c r="G71" i="3" l="1"/>
  <c r="L71" i="3"/>
  <c r="M71" i="3" l="1"/>
  <c r="AO55" i="31"/>
  <c r="AN55" i="31"/>
  <c r="AM55" i="31"/>
  <c r="AL55" i="31"/>
  <c r="AK55" i="31"/>
  <c r="AJ55" i="31"/>
  <c r="AI55" i="31"/>
  <c r="AH55" i="31"/>
  <c r="AG55" i="31"/>
  <c r="AF55" i="31"/>
  <c r="AE55" i="31"/>
  <c r="AD55" i="31"/>
  <c r="AC55" i="31"/>
  <c r="AB55" i="31"/>
  <c r="AA55" i="31"/>
  <c r="Z55" i="31"/>
  <c r="Y55" i="31"/>
  <c r="X55" i="31"/>
  <c r="W55" i="31"/>
  <c r="V55" i="31"/>
  <c r="U55" i="31"/>
  <c r="T55" i="31"/>
  <c r="S55" i="31"/>
  <c r="R55" i="31"/>
  <c r="Q55" i="31"/>
  <c r="P55" i="31"/>
  <c r="O55" i="31"/>
  <c r="N55" i="31"/>
  <c r="M55" i="31"/>
  <c r="L55" i="31"/>
  <c r="K55" i="31"/>
  <c r="J55" i="31"/>
  <c r="I55" i="31"/>
  <c r="H55" i="31"/>
  <c r="G55" i="31"/>
  <c r="F55" i="31"/>
  <c r="E55" i="31"/>
  <c r="CZ42" i="31"/>
  <c r="AP23" i="31"/>
  <c r="AO23" i="31"/>
  <c r="AN23" i="31"/>
  <c r="AM23" i="31"/>
  <c r="AL23" i="31"/>
  <c r="AK23" i="31"/>
  <c r="AJ23" i="31"/>
  <c r="AI23" i="31"/>
  <c r="AH23" i="31"/>
  <c r="AG23" i="31"/>
  <c r="AF23" i="31"/>
  <c r="AE23" i="31"/>
  <c r="AD23" i="31"/>
  <c r="AC23" i="31"/>
  <c r="AB23" i="31"/>
  <c r="AA23" i="31"/>
  <c r="Z23" i="31"/>
  <c r="Y23" i="31"/>
  <c r="X23" i="31"/>
  <c r="W23" i="31"/>
  <c r="V23" i="31"/>
  <c r="U23" i="31"/>
  <c r="T23" i="31"/>
  <c r="S23" i="31"/>
  <c r="R23" i="31"/>
  <c r="Q23" i="31"/>
  <c r="P23" i="31"/>
  <c r="O23" i="31"/>
  <c r="N23" i="31"/>
  <c r="M23" i="31"/>
  <c r="L23" i="31"/>
  <c r="K23" i="31"/>
  <c r="J23" i="31"/>
  <c r="I23" i="31"/>
  <c r="H23" i="31"/>
  <c r="G23" i="31"/>
  <c r="F23" i="31"/>
  <c r="E23" i="31"/>
  <c r="D23" i="31"/>
  <c r="A10" i="31"/>
  <c r="AB101" i="31" l="1"/>
  <c r="AB108" i="31"/>
  <c r="M101" i="31"/>
  <c r="M108" i="31"/>
  <c r="AK101" i="31"/>
  <c r="AK108" i="31"/>
  <c r="V101" i="31"/>
  <c r="V108" i="31"/>
  <c r="G101" i="31"/>
  <c r="G108" i="31"/>
  <c r="O101" i="31"/>
  <c r="O108" i="31"/>
  <c r="W101" i="31"/>
  <c r="W108" i="31"/>
  <c r="AE101" i="31"/>
  <c r="AE108" i="31"/>
  <c r="AM101" i="31"/>
  <c r="AM108" i="31"/>
  <c r="R101" i="31"/>
  <c r="R108" i="31"/>
  <c r="AH101" i="31"/>
  <c r="AH108" i="31"/>
  <c r="K101" i="31"/>
  <c r="K108" i="31"/>
  <c r="AA101" i="31"/>
  <c r="AA108" i="31"/>
  <c r="D101" i="31"/>
  <c r="D108" i="31"/>
  <c r="T101" i="31"/>
  <c r="T108" i="31"/>
  <c r="U101" i="31"/>
  <c r="U108" i="31"/>
  <c r="N101" i="31"/>
  <c r="N108" i="31"/>
  <c r="AD101" i="31"/>
  <c r="AD108" i="31"/>
  <c r="H101" i="31"/>
  <c r="H108" i="31"/>
  <c r="AN101" i="31"/>
  <c r="AN108" i="31"/>
  <c r="J101" i="31"/>
  <c r="J108" i="31"/>
  <c r="Z101" i="31"/>
  <c r="Z108" i="31"/>
  <c r="AP101" i="31"/>
  <c r="AP108" i="31"/>
  <c r="S101" i="31"/>
  <c r="S108" i="31"/>
  <c r="AI101" i="31"/>
  <c r="AI108" i="31"/>
  <c r="L101" i="31"/>
  <c r="L108" i="31"/>
  <c r="AJ101" i="31"/>
  <c r="AJ108" i="31"/>
  <c r="E101" i="31"/>
  <c r="E108" i="31"/>
  <c r="AC101" i="31"/>
  <c r="AC108" i="31"/>
  <c r="F101" i="31"/>
  <c r="F108" i="31"/>
  <c r="AL101" i="31"/>
  <c r="AL108" i="31"/>
  <c r="P101" i="31"/>
  <c r="P108" i="31"/>
  <c r="X101" i="31"/>
  <c r="X108" i="31"/>
  <c r="AF101" i="31"/>
  <c r="AF108" i="31"/>
  <c r="I101" i="31"/>
  <c r="I108" i="31"/>
  <c r="Q101" i="31"/>
  <c r="Q108" i="31"/>
  <c r="Y101" i="31"/>
  <c r="Y108" i="31"/>
  <c r="AG101" i="31"/>
  <c r="AG108" i="31"/>
  <c r="AO101" i="31"/>
  <c r="AO108" i="31"/>
  <c r="R87" i="31"/>
  <c r="R94" i="31"/>
  <c r="AA87" i="31"/>
  <c r="AA94" i="31"/>
  <c r="AJ87" i="31"/>
  <c r="AJ94" i="31"/>
  <c r="U94" i="31"/>
  <c r="U87" i="31"/>
  <c r="N94" i="31"/>
  <c r="N87" i="31"/>
  <c r="AL94" i="31"/>
  <c r="AL87" i="31"/>
  <c r="J87" i="31"/>
  <c r="J94" i="31"/>
  <c r="Z87" i="31"/>
  <c r="Z94" i="31"/>
  <c r="S87" i="31"/>
  <c r="S94" i="31"/>
  <c r="D94" i="31"/>
  <c r="D87" i="31"/>
  <c r="AB87" i="31"/>
  <c r="AB94" i="31"/>
  <c r="E94" i="31"/>
  <c r="E87" i="31"/>
  <c r="AK94" i="31"/>
  <c r="AK87" i="31"/>
  <c r="F94" i="31"/>
  <c r="F87" i="31"/>
  <c r="AD94" i="31"/>
  <c r="AD87" i="31"/>
  <c r="O94" i="31"/>
  <c r="O87" i="31"/>
  <c r="W94" i="31"/>
  <c r="W87" i="31"/>
  <c r="AE94" i="31"/>
  <c r="AE87" i="31"/>
  <c r="AM94" i="31"/>
  <c r="AM87" i="31"/>
  <c r="AH87" i="31"/>
  <c r="AH94" i="31"/>
  <c r="K87" i="31"/>
  <c r="K94" i="31"/>
  <c r="AI87" i="31"/>
  <c r="AI94" i="31"/>
  <c r="T87" i="31"/>
  <c r="T94" i="31"/>
  <c r="AC94" i="31"/>
  <c r="AC87" i="31"/>
  <c r="G94" i="31"/>
  <c r="G87" i="31"/>
  <c r="H94" i="31"/>
  <c r="H87" i="31"/>
  <c r="P94" i="31"/>
  <c r="P87" i="31"/>
  <c r="X94" i="31"/>
  <c r="X87" i="31"/>
  <c r="AF94" i="31"/>
  <c r="AF87" i="31"/>
  <c r="AN94" i="31"/>
  <c r="AN87" i="31"/>
  <c r="AP87" i="31"/>
  <c r="AP94" i="31"/>
  <c r="L87" i="31"/>
  <c r="L94" i="31"/>
  <c r="M94" i="31"/>
  <c r="M87" i="31"/>
  <c r="V94" i="31"/>
  <c r="V87" i="31"/>
  <c r="I87" i="31"/>
  <c r="I94" i="31"/>
  <c r="Q87" i="31"/>
  <c r="Q94" i="31"/>
  <c r="Y87" i="31"/>
  <c r="Y94" i="31"/>
  <c r="AG87" i="31"/>
  <c r="AG94" i="31"/>
  <c r="AO87" i="31"/>
  <c r="AO94" i="31"/>
  <c r="Q65" i="31"/>
  <c r="Q71" i="31"/>
  <c r="Q79" i="31"/>
  <c r="AP65" i="31"/>
  <c r="AP71" i="31"/>
  <c r="AP79" i="31"/>
  <c r="K65" i="31"/>
  <c r="K71" i="31"/>
  <c r="K79" i="31"/>
  <c r="AA65" i="31"/>
  <c r="AA71" i="31"/>
  <c r="AA79" i="31"/>
  <c r="AI65" i="31"/>
  <c r="AI71" i="31"/>
  <c r="AI79" i="31"/>
  <c r="Y65" i="31"/>
  <c r="Y71" i="31"/>
  <c r="Y79" i="31"/>
  <c r="AH65" i="31"/>
  <c r="AH71" i="31"/>
  <c r="AH79" i="31"/>
  <c r="L79" i="31"/>
  <c r="L65" i="31"/>
  <c r="L71" i="31"/>
  <c r="T65" i="31"/>
  <c r="T71" i="31"/>
  <c r="T79" i="31"/>
  <c r="AB71" i="31"/>
  <c r="AB65" i="31"/>
  <c r="AB79" i="31"/>
  <c r="AJ65" i="31"/>
  <c r="AJ79" i="31"/>
  <c r="AJ71" i="31"/>
  <c r="I65" i="31"/>
  <c r="I71" i="31"/>
  <c r="I79" i="31"/>
  <c r="J65" i="31"/>
  <c r="J71" i="31"/>
  <c r="J79" i="31"/>
  <c r="S65" i="31"/>
  <c r="S79" i="31"/>
  <c r="S71" i="31"/>
  <c r="U71" i="31"/>
  <c r="U79" i="31"/>
  <c r="U65" i="31"/>
  <c r="AL71" i="31"/>
  <c r="AL79" i="31"/>
  <c r="AL65" i="31"/>
  <c r="AO65" i="31"/>
  <c r="AO71" i="31"/>
  <c r="AO79" i="31"/>
  <c r="R65" i="31"/>
  <c r="R71" i="31"/>
  <c r="R79" i="31"/>
  <c r="M71" i="31"/>
  <c r="M79" i="31"/>
  <c r="M65" i="31"/>
  <c r="AK71" i="31"/>
  <c r="AK79" i="31"/>
  <c r="AK65" i="31"/>
  <c r="F71" i="31"/>
  <c r="F79" i="31"/>
  <c r="F65" i="31"/>
  <c r="V71" i="31"/>
  <c r="V79" i="31"/>
  <c r="V65" i="31"/>
  <c r="G71" i="31"/>
  <c r="G79" i="31"/>
  <c r="G65" i="31"/>
  <c r="W71" i="31"/>
  <c r="W79" i="31"/>
  <c r="W65" i="31"/>
  <c r="AE71" i="31"/>
  <c r="AE79" i="31"/>
  <c r="AE65" i="31"/>
  <c r="AM71" i="31"/>
  <c r="AM79" i="31"/>
  <c r="AM65" i="31"/>
  <c r="AG65" i="31"/>
  <c r="AG71" i="31"/>
  <c r="AG79" i="31"/>
  <c r="Z65" i="31"/>
  <c r="Z71" i="31"/>
  <c r="Z79" i="31"/>
  <c r="D71" i="31"/>
  <c r="D65" i="31"/>
  <c r="D79" i="31"/>
  <c r="E71" i="31"/>
  <c r="E79" i="31"/>
  <c r="E65" i="31"/>
  <c r="AC71" i="31"/>
  <c r="AC79" i="31"/>
  <c r="AC65" i="31"/>
  <c r="N71" i="31"/>
  <c r="N79" i="31"/>
  <c r="N65" i="31"/>
  <c r="AD71" i="31"/>
  <c r="AD79" i="31"/>
  <c r="AD65" i="31"/>
  <c r="O71" i="31"/>
  <c r="O79" i="31"/>
  <c r="O65" i="31"/>
  <c r="H79" i="31"/>
  <c r="H71" i="31"/>
  <c r="H65" i="31"/>
  <c r="P79" i="31"/>
  <c r="P71" i="31"/>
  <c r="P65" i="31"/>
  <c r="X71" i="31"/>
  <c r="X65" i="31"/>
  <c r="X79" i="31"/>
  <c r="AF71" i="31"/>
  <c r="AF65" i="31"/>
  <c r="AF79" i="31"/>
  <c r="AN79" i="31"/>
  <c r="AN71" i="31"/>
  <c r="AN65" i="31"/>
  <c r="G77" i="6"/>
  <c r="G76" i="6"/>
  <c r="E85" i="4"/>
  <c r="E86" i="4" s="1"/>
  <c r="G78" i="6" l="1"/>
  <c r="CI50" i="6"/>
  <c r="A8" i="29"/>
  <c r="N57" i="15" l="1"/>
  <c r="N59" i="15" s="1"/>
  <c r="CI44" i="6" l="1"/>
  <c r="CI45" i="6"/>
  <c r="CI46" i="6"/>
  <c r="CI47" i="6"/>
  <c r="CI48" i="6"/>
  <c r="CI49" i="6"/>
  <c r="CI51" i="6"/>
  <c r="CI52" i="6"/>
  <c r="CI53" i="6"/>
  <c r="CI54" i="6"/>
  <c r="CI55" i="6"/>
  <c r="CI56" i="6"/>
  <c r="CI57" i="6"/>
  <c r="CI58" i="6"/>
  <c r="CI59" i="6"/>
  <c r="CI60" i="6"/>
  <c r="CI61" i="6"/>
  <c r="CI62" i="6"/>
  <c r="CI63" i="6"/>
  <c r="CI64" i="6"/>
  <c r="CI65" i="6"/>
  <c r="CI66" i="6"/>
  <c r="CI67" i="6"/>
  <c r="CI68" i="6"/>
  <c r="CI69" i="6"/>
  <c r="CI70" i="6"/>
  <c r="CI71" i="6"/>
  <c r="CI72" i="6"/>
  <c r="CI76" i="6"/>
  <c r="AQ28" i="31" s="1"/>
  <c r="CG44" i="6"/>
  <c r="CG45" i="6"/>
  <c r="CG46" i="6"/>
  <c r="CG47" i="6"/>
  <c r="CG48" i="6"/>
  <c r="CG49" i="6"/>
  <c r="CG50" i="6"/>
  <c r="CG51" i="6"/>
  <c r="CG52" i="6"/>
  <c r="CG53" i="6"/>
  <c r="CG54" i="6"/>
  <c r="CG55" i="6"/>
  <c r="CG56" i="6"/>
  <c r="CG57" i="6"/>
  <c r="CG58" i="6"/>
  <c r="CG59" i="6"/>
  <c r="CG60" i="6"/>
  <c r="CG61" i="6"/>
  <c r="CG62" i="6"/>
  <c r="CG63" i="6"/>
  <c r="CG64" i="6"/>
  <c r="CG65" i="6"/>
  <c r="CG66" i="6"/>
  <c r="CG67" i="6"/>
  <c r="CG68" i="6"/>
  <c r="CG69" i="6"/>
  <c r="CG70" i="6"/>
  <c r="CG71" i="6"/>
  <c r="CG72" i="6"/>
  <c r="CG43" i="6"/>
  <c r="CE44" i="6"/>
  <c r="CE45" i="6"/>
  <c r="CE46" i="6"/>
  <c r="CE47" i="6"/>
  <c r="CE48" i="6"/>
  <c r="CE49" i="6"/>
  <c r="CE50" i="6"/>
  <c r="CE51" i="6"/>
  <c r="CE52" i="6"/>
  <c r="CE53" i="6"/>
  <c r="CE54" i="6"/>
  <c r="CE55" i="6"/>
  <c r="CE56" i="6"/>
  <c r="CE57" i="6"/>
  <c r="CE58" i="6"/>
  <c r="CE59" i="6"/>
  <c r="CE60" i="6"/>
  <c r="CE61" i="6"/>
  <c r="CE62" i="6"/>
  <c r="CE63" i="6"/>
  <c r="CE64" i="6"/>
  <c r="CE65" i="6"/>
  <c r="CE66" i="6"/>
  <c r="CE67" i="6"/>
  <c r="CE68" i="6"/>
  <c r="CE69" i="6"/>
  <c r="CE70" i="6"/>
  <c r="CE71" i="6"/>
  <c r="CE72" i="6"/>
  <c r="CE43" i="6"/>
  <c r="CC44" i="6"/>
  <c r="CC45" i="6"/>
  <c r="CC46" i="6"/>
  <c r="CC47" i="6"/>
  <c r="CC48" i="6"/>
  <c r="CC49" i="6"/>
  <c r="CC50" i="6"/>
  <c r="CC51" i="6"/>
  <c r="CC52" i="6"/>
  <c r="CC53" i="6"/>
  <c r="CC54" i="6"/>
  <c r="CC55" i="6"/>
  <c r="CC56" i="6"/>
  <c r="CC57" i="6"/>
  <c r="CC58" i="6"/>
  <c r="CC59" i="6"/>
  <c r="CC60" i="6"/>
  <c r="CC61" i="6"/>
  <c r="CC62" i="6"/>
  <c r="CC63" i="6"/>
  <c r="CC64" i="6"/>
  <c r="CC65" i="6"/>
  <c r="CC66" i="6"/>
  <c r="CC67" i="6"/>
  <c r="CC68" i="6"/>
  <c r="CC69" i="6"/>
  <c r="CC70" i="6"/>
  <c r="CC71" i="6"/>
  <c r="CC72" i="6"/>
  <c r="CC43" i="6"/>
  <c r="CC76" i="6" s="1"/>
  <c r="AN28" i="31" s="1"/>
  <c r="CA44" i="6"/>
  <c r="CA45" i="6"/>
  <c r="CA46" i="6"/>
  <c r="CA47" i="6"/>
  <c r="CA48" i="6"/>
  <c r="CA49" i="6"/>
  <c r="CA50" i="6"/>
  <c r="CA51" i="6"/>
  <c r="CA52" i="6"/>
  <c r="CA53" i="6"/>
  <c r="CA54" i="6"/>
  <c r="CA55" i="6"/>
  <c r="CA56" i="6"/>
  <c r="CA57" i="6"/>
  <c r="CA58" i="6"/>
  <c r="CA59" i="6"/>
  <c r="CA60" i="6"/>
  <c r="CA61" i="6"/>
  <c r="CA62" i="6"/>
  <c r="CA63" i="6"/>
  <c r="CA64" i="6"/>
  <c r="CA65" i="6"/>
  <c r="CA66" i="6"/>
  <c r="CA67" i="6"/>
  <c r="CA68" i="6"/>
  <c r="CA69" i="6"/>
  <c r="CA70" i="6"/>
  <c r="CA71" i="6"/>
  <c r="CA72" i="6"/>
  <c r="CA43" i="6"/>
  <c r="BY44" i="6"/>
  <c r="BY45" i="6"/>
  <c r="BY46" i="6"/>
  <c r="BY47" i="6"/>
  <c r="BY48" i="6"/>
  <c r="BY49" i="6"/>
  <c r="BY50" i="6"/>
  <c r="BY51" i="6"/>
  <c r="BY52" i="6"/>
  <c r="BY53" i="6"/>
  <c r="BY54" i="6"/>
  <c r="BY55" i="6"/>
  <c r="BY56" i="6"/>
  <c r="BY57" i="6"/>
  <c r="BY58" i="6"/>
  <c r="BY59" i="6"/>
  <c r="BY60" i="6"/>
  <c r="BY61" i="6"/>
  <c r="BY62" i="6"/>
  <c r="BY63" i="6"/>
  <c r="BY64" i="6"/>
  <c r="BY65" i="6"/>
  <c r="BY66" i="6"/>
  <c r="BY67" i="6"/>
  <c r="BY68" i="6"/>
  <c r="BY69" i="6"/>
  <c r="BY70" i="6"/>
  <c r="BY71" i="6"/>
  <c r="BY72" i="6"/>
  <c r="BY43" i="6"/>
  <c r="BW44" i="6"/>
  <c r="BW45" i="6"/>
  <c r="BW46" i="6"/>
  <c r="BW47" i="6"/>
  <c r="BW48" i="6"/>
  <c r="BW49" i="6"/>
  <c r="BW50" i="6"/>
  <c r="BW51" i="6"/>
  <c r="BW52" i="6"/>
  <c r="BW53" i="6"/>
  <c r="BW54" i="6"/>
  <c r="BW55" i="6"/>
  <c r="BW56" i="6"/>
  <c r="BW57" i="6"/>
  <c r="BW58" i="6"/>
  <c r="BW59" i="6"/>
  <c r="BW60" i="6"/>
  <c r="BW61" i="6"/>
  <c r="BW62" i="6"/>
  <c r="BW63" i="6"/>
  <c r="BW64" i="6"/>
  <c r="BW65" i="6"/>
  <c r="BW66" i="6"/>
  <c r="BW67" i="6"/>
  <c r="BW68" i="6"/>
  <c r="BW69" i="6"/>
  <c r="BW70" i="6"/>
  <c r="BW71" i="6"/>
  <c r="BW72" i="6"/>
  <c r="BW43" i="6"/>
  <c r="BU44" i="6"/>
  <c r="BU45" i="6"/>
  <c r="BU46" i="6"/>
  <c r="BU47" i="6"/>
  <c r="BU48" i="6"/>
  <c r="BU49" i="6"/>
  <c r="BU50" i="6"/>
  <c r="BU51" i="6"/>
  <c r="BU52" i="6"/>
  <c r="BU53" i="6"/>
  <c r="BU54" i="6"/>
  <c r="BU55" i="6"/>
  <c r="BU56" i="6"/>
  <c r="BU57" i="6"/>
  <c r="BU58" i="6"/>
  <c r="BU59" i="6"/>
  <c r="BU60" i="6"/>
  <c r="BU61" i="6"/>
  <c r="BU62" i="6"/>
  <c r="BU63" i="6"/>
  <c r="BU64" i="6"/>
  <c r="BU65" i="6"/>
  <c r="BU66" i="6"/>
  <c r="BU67" i="6"/>
  <c r="BU68" i="6"/>
  <c r="BU69" i="6"/>
  <c r="BU70" i="6"/>
  <c r="BU71" i="6"/>
  <c r="BU72" i="6"/>
  <c r="BU43" i="6"/>
  <c r="BU76" i="6" s="1"/>
  <c r="AJ28" i="31" s="1"/>
  <c r="BS44" i="6"/>
  <c r="BS45" i="6"/>
  <c r="BS46" i="6"/>
  <c r="BS47" i="6"/>
  <c r="BS48" i="6"/>
  <c r="BS49" i="6"/>
  <c r="BS50" i="6"/>
  <c r="BS51" i="6"/>
  <c r="BS52" i="6"/>
  <c r="BS53" i="6"/>
  <c r="BS54" i="6"/>
  <c r="BS55" i="6"/>
  <c r="BS56" i="6"/>
  <c r="BS57" i="6"/>
  <c r="BS58" i="6"/>
  <c r="BS59" i="6"/>
  <c r="BS60" i="6"/>
  <c r="BS61" i="6"/>
  <c r="BS62" i="6"/>
  <c r="BS63" i="6"/>
  <c r="BS64" i="6"/>
  <c r="BS65" i="6"/>
  <c r="BS66" i="6"/>
  <c r="BS67" i="6"/>
  <c r="BS68" i="6"/>
  <c r="BS69" i="6"/>
  <c r="BS70" i="6"/>
  <c r="BS71" i="6"/>
  <c r="BS72" i="6"/>
  <c r="BS43" i="6"/>
  <c r="BQ44" i="6"/>
  <c r="BQ45" i="6"/>
  <c r="BQ46" i="6"/>
  <c r="BQ47" i="6"/>
  <c r="BQ48" i="6"/>
  <c r="BQ49" i="6"/>
  <c r="BQ50" i="6"/>
  <c r="BQ51" i="6"/>
  <c r="BQ52" i="6"/>
  <c r="BQ53" i="6"/>
  <c r="BQ54" i="6"/>
  <c r="BQ55" i="6"/>
  <c r="BQ56" i="6"/>
  <c r="BQ57" i="6"/>
  <c r="BQ58" i="6"/>
  <c r="BQ59" i="6"/>
  <c r="BQ60" i="6"/>
  <c r="BQ61" i="6"/>
  <c r="BQ62" i="6"/>
  <c r="BQ63" i="6"/>
  <c r="BQ64" i="6"/>
  <c r="BQ65" i="6"/>
  <c r="BQ66" i="6"/>
  <c r="BQ67" i="6"/>
  <c r="BQ68" i="6"/>
  <c r="BQ69" i="6"/>
  <c r="BQ70" i="6"/>
  <c r="BQ71" i="6"/>
  <c r="BQ72" i="6"/>
  <c r="BQ43" i="6"/>
  <c r="BO44" i="6"/>
  <c r="BO45" i="6"/>
  <c r="BO46" i="6"/>
  <c r="BO47" i="6"/>
  <c r="BO48" i="6"/>
  <c r="BO49" i="6"/>
  <c r="BO50" i="6"/>
  <c r="BO51" i="6"/>
  <c r="BO52" i="6"/>
  <c r="BO53" i="6"/>
  <c r="BO54" i="6"/>
  <c r="BO55" i="6"/>
  <c r="BO56" i="6"/>
  <c r="BO57" i="6"/>
  <c r="BO58" i="6"/>
  <c r="BO59" i="6"/>
  <c r="BO60" i="6"/>
  <c r="BO61" i="6"/>
  <c r="BO62" i="6"/>
  <c r="BO63" i="6"/>
  <c r="BO64" i="6"/>
  <c r="BO65" i="6"/>
  <c r="BO66" i="6"/>
  <c r="BO67" i="6"/>
  <c r="BO68" i="6"/>
  <c r="BO69" i="6"/>
  <c r="BO70" i="6"/>
  <c r="BO71" i="6"/>
  <c r="BO72" i="6"/>
  <c r="BO43" i="6"/>
  <c r="BM44" i="6"/>
  <c r="BM45" i="6"/>
  <c r="BM46" i="6"/>
  <c r="BM47" i="6"/>
  <c r="BM48" i="6"/>
  <c r="BM49" i="6"/>
  <c r="BM50" i="6"/>
  <c r="BM51" i="6"/>
  <c r="BM52" i="6"/>
  <c r="BM53" i="6"/>
  <c r="BM54" i="6"/>
  <c r="BM55" i="6"/>
  <c r="BM56" i="6"/>
  <c r="BM57" i="6"/>
  <c r="BM58" i="6"/>
  <c r="BM59" i="6"/>
  <c r="BM60" i="6"/>
  <c r="BM61" i="6"/>
  <c r="BM62" i="6"/>
  <c r="BM63" i="6"/>
  <c r="BM64" i="6"/>
  <c r="BM65" i="6"/>
  <c r="BM66" i="6"/>
  <c r="BM67" i="6"/>
  <c r="BM68" i="6"/>
  <c r="BM69" i="6"/>
  <c r="BM70" i="6"/>
  <c r="BM71" i="6"/>
  <c r="BM72" i="6"/>
  <c r="BM43" i="6"/>
  <c r="BM76" i="6" s="1"/>
  <c r="AF28" i="31" s="1"/>
  <c r="BK44" i="6"/>
  <c r="BK45" i="6"/>
  <c r="BK46" i="6"/>
  <c r="BK47" i="6"/>
  <c r="BK48" i="6"/>
  <c r="BK49" i="6"/>
  <c r="BK50" i="6"/>
  <c r="BK51" i="6"/>
  <c r="BK52" i="6"/>
  <c r="BK53" i="6"/>
  <c r="BK54" i="6"/>
  <c r="BK55" i="6"/>
  <c r="BK56" i="6"/>
  <c r="BK57" i="6"/>
  <c r="BK58" i="6"/>
  <c r="BK59" i="6"/>
  <c r="BK60" i="6"/>
  <c r="BK61" i="6"/>
  <c r="BK62" i="6"/>
  <c r="BK63" i="6"/>
  <c r="BK64" i="6"/>
  <c r="BK65" i="6"/>
  <c r="BK66" i="6"/>
  <c r="BK67" i="6"/>
  <c r="BK68" i="6"/>
  <c r="BK69" i="6"/>
  <c r="BK70" i="6"/>
  <c r="BK71" i="6"/>
  <c r="BK72" i="6"/>
  <c r="BK43" i="6"/>
  <c r="BI44" i="6"/>
  <c r="BI45" i="6"/>
  <c r="BI46" i="6"/>
  <c r="BI47" i="6"/>
  <c r="BI48" i="6"/>
  <c r="BI49" i="6"/>
  <c r="BI50" i="6"/>
  <c r="BI51" i="6"/>
  <c r="BI52" i="6"/>
  <c r="BI53" i="6"/>
  <c r="BI54" i="6"/>
  <c r="BI55" i="6"/>
  <c r="BI56" i="6"/>
  <c r="BI57" i="6"/>
  <c r="BI58" i="6"/>
  <c r="BI59" i="6"/>
  <c r="BI60" i="6"/>
  <c r="BI61" i="6"/>
  <c r="BI62" i="6"/>
  <c r="BI63" i="6"/>
  <c r="BI64" i="6"/>
  <c r="BI65" i="6"/>
  <c r="BI66" i="6"/>
  <c r="BI67" i="6"/>
  <c r="BI68" i="6"/>
  <c r="BI69" i="6"/>
  <c r="BI70" i="6"/>
  <c r="BI71" i="6"/>
  <c r="BI72" i="6"/>
  <c r="BI43" i="6"/>
  <c r="BG44" i="6"/>
  <c r="BG45" i="6"/>
  <c r="BG46" i="6"/>
  <c r="BG47" i="6"/>
  <c r="BG48" i="6"/>
  <c r="BG49" i="6"/>
  <c r="BG50" i="6"/>
  <c r="BG51" i="6"/>
  <c r="BG52" i="6"/>
  <c r="BG53" i="6"/>
  <c r="BG54" i="6"/>
  <c r="BG55" i="6"/>
  <c r="BG56" i="6"/>
  <c r="BG57" i="6"/>
  <c r="BG58" i="6"/>
  <c r="BG59" i="6"/>
  <c r="BG60" i="6"/>
  <c r="BG61" i="6"/>
  <c r="BG62" i="6"/>
  <c r="BG63" i="6"/>
  <c r="BG64" i="6"/>
  <c r="BG65" i="6"/>
  <c r="BG66" i="6"/>
  <c r="BG67" i="6"/>
  <c r="BG68" i="6"/>
  <c r="BG69" i="6"/>
  <c r="BG70" i="6"/>
  <c r="BG71" i="6"/>
  <c r="BG72" i="6"/>
  <c r="BG43" i="6"/>
  <c r="BE44" i="6"/>
  <c r="BE45" i="6"/>
  <c r="BE46" i="6"/>
  <c r="BE47" i="6"/>
  <c r="BE48" i="6"/>
  <c r="BE49" i="6"/>
  <c r="BE50" i="6"/>
  <c r="BE51" i="6"/>
  <c r="BE52" i="6"/>
  <c r="BE53" i="6"/>
  <c r="BE54" i="6"/>
  <c r="BE55" i="6"/>
  <c r="BE56" i="6"/>
  <c r="BE57" i="6"/>
  <c r="BE58" i="6"/>
  <c r="BE59" i="6"/>
  <c r="BE60" i="6"/>
  <c r="BE61" i="6"/>
  <c r="BE62" i="6"/>
  <c r="BE63" i="6"/>
  <c r="BE64" i="6"/>
  <c r="BE65" i="6"/>
  <c r="BE66" i="6"/>
  <c r="BE67" i="6"/>
  <c r="BE68" i="6"/>
  <c r="BE69" i="6"/>
  <c r="BE70" i="6"/>
  <c r="BE71" i="6"/>
  <c r="BE72" i="6"/>
  <c r="BE43" i="6"/>
  <c r="BE76" i="6" s="1"/>
  <c r="AB28" i="31" s="1"/>
  <c r="BC44" i="6"/>
  <c r="BC45" i="6"/>
  <c r="BC46" i="6"/>
  <c r="BC47" i="6"/>
  <c r="BC48" i="6"/>
  <c r="BC49" i="6"/>
  <c r="BC50" i="6"/>
  <c r="BC51" i="6"/>
  <c r="BC52" i="6"/>
  <c r="BC53" i="6"/>
  <c r="BC54" i="6"/>
  <c r="BC55" i="6"/>
  <c r="BC56" i="6"/>
  <c r="BC57" i="6"/>
  <c r="BC58" i="6"/>
  <c r="BC59" i="6"/>
  <c r="BC60" i="6"/>
  <c r="BC61" i="6"/>
  <c r="BC62" i="6"/>
  <c r="BC63" i="6"/>
  <c r="BC64" i="6"/>
  <c r="BC65" i="6"/>
  <c r="BC66" i="6"/>
  <c r="BC67" i="6"/>
  <c r="BC68" i="6"/>
  <c r="BC69" i="6"/>
  <c r="BC70" i="6"/>
  <c r="BC71" i="6"/>
  <c r="BC72" i="6"/>
  <c r="BC43" i="6"/>
  <c r="BA44" i="6"/>
  <c r="BA45" i="6"/>
  <c r="BA46" i="6"/>
  <c r="BA47" i="6"/>
  <c r="BA48" i="6"/>
  <c r="BA49" i="6"/>
  <c r="BA50" i="6"/>
  <c r="BA51" i="6"/>
  <c r="BA52" i="6"/>
  <c r="BA53" i="6"/>
  <c r="BA54" i="6"/>
  <c r="BA55" i="6"/>
  <c r="BA56" i="6"/>
  <c r="BA57" i="6"/>
  <c r="BA58" i="6"/>
  <c r="BA59" i="6"/>
  <c r="BA60" i="6"/>
  <c r="BA61" i="6"/>
  <c r="BA62" i="6"/>
  <c r="BA63" i="6"/>
  <c r="BA64" i="6"/>
  <c r="BA65" i="6"/>
  <c r="BA66" i="6"/>
  <c r="BA67" i="6"/>
  <c r="BA68" i="6"/>
  <c r="BA69" i="6"/>
  <c r="BA70" i="6"/>
  <c r="BA71" i="6"/>
  <c r="BA72" i="6"/>
  <c r="BA43" i="6"/>
  <c r="AY44" i="6"/>
  <c r="AY45" i="6"/>
  <c r="AY46" i="6"/>
  <c r="AY47" i="6"/>
  <c r="AY48" i="6"/>
  <c r="AY49" i="6"/>
  <c r="AY50" i="6"/>
  <c r="AY51" i="6"/>
  <c r="AY52" i="6"/>
  <c r="AY53" i="6"/>
  <c r="AY54" i="6"/>
  <c r="AY55" i="6"/>
  <c r="AY56" i="6"/>
  <c r="AY57" i="6"/>
  <c r="AY58" i="6"/>
  <c r="AY59" i="6"/>
  <c r="AY60" i="6"/>
  <c r="AY61" i="6"/>
  <c r="AY62" i="6"/>
  <c r="AY63" i="6"/>
  <c r="AY64" i="6"/>
  <c r="AY65" i="6"/>
  <c r="AY66" i="6"/>
  <c r="AY67" i="6"/>
  <c r="AY68" i="6"/>
  <c r="AY69" i="6"/>
  <c r="AY70" i="6"/>
  <c r="AY71" i="6"/>
  <c r="AY72" i="6"/>
  <c r="AY43" i="6"/>
  <c r="AW44" i="6"/>
  <c r="AW45" i="6"/>
  <c r="AW46" i="6"/>
  <c r="AW47" i="6"/>
  <c r="AW48" i="6"/>
  <c r="AW49" i="6"/>
  <c r="AW50" i="6"/>
  <c r="AW51" i="6"/>
  <c r="AW52" i="6"/>
  <c r="AW53" i="6"/>
  <c r="AW54" i="6"/>
  <c r="AW55" i="6"/>
  <c r="AW56" i="6"/>
  <c r="AW57" i="6"/>
  <c r="AW58" i="6"/>
  <c r="AW59" i="6"/>
  <c r="AW60" i="6"/>
  <c r="AW61" i="6"/>
  <c r="AW62" i="6"/>
  <c r="AW63" i="6"/>
  <c r="AW64" i="6"/>
  <c r="AW65" i="6"/>
  <c r="AW66" i="6"/>
  <c r="AW67" i="6"/>
  <c r="AW68" i="6"/>
  <c r="AW69" i="6"/>
  <c r="AW70" i="6"/>
  <c r="AW71" i="6"/>
  <c r="AW72" i="6"/>
  <c r="AW43" i="6"/>
  <c r="AW76" i="6" s="1"/>
  <c r="X28" i="31" s="1"/>
  <c r="AU44" i="6"/>
  <c r="AU45" i="6"/>
  <c r="AU46" i="6"/>
  <c r="AU47" i="6"/>
  <c r="AU48" i="6"/>
  <c r="AU49" i="6"/>
  <c r="AU50" i="6"/>
  <c r="AU51" i="6"/>
  <c r="AU52" i="6"/>
  <c r="AU53" i="6"/>
  <c r="AU54" i="6"/>
  <c r="AU55" i="6"/>
  <c r="AU56" i="6"/>
  <c r="AU57" i="6"/>
  <c r="AU58" i="6"/>
  <c r="AU59" i="6"/>
  <c r="AU60" i="6"/>
  <c r="AU61" i="6"/>
  <c r="AU62" i="6"/>
  <c r="AU63" i="6"/>
  <c r="AU64" i="6"/>
  <c r="AU65" i="6"/>
  <c r="AU66" i="6"/>
  <c r="AU67" i="6"/>
  <c r="AU68" i="6"/>
  <c r="AU69" i="6"/>
  <c r="AU70" i="6"/>
  <c r="AU71" i="6"/>
  <c r="AU72" i="6"/>
  <c r="AU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43" i="6"/>
  <c r="AQ44" i="6"/>
  <c r="AQ45" i="6"/>
  <c r="AQ46" i="6"/>
  <c r="AQ47" i="6"/>
  <c r="AQ48" i="6"/>
  <c r="AQ49" i="6"/>
  <c r="AQ50" i="6"/>
  <c r="AQ51" i="6"/>
  <c r="AQ52" i="6"/>
  <c r="AQ53" i="6"/>
  <c r="AQ54" i="6"/>
  <c r="AQ55" i="6"/>
  <c r="AQ56" i="6"/>
  <c r="AQ57" i="6"/>
  <c r="AQ58" i="6"/>
  <c r="AQ59" i="6"/>
  <c r="AQ60" i="6"/>
  <c r="AQ61" i="6"/>
  <c r="AQ62" i="6"/>
  <c r="AQ63" i="6"/>
  <c r="AQ64" i="6"/>
  <c r="AQ65" i="6"/>
  <c r="AQ66" i="6"/>
  <c r="AQ67" i="6"/>
  <c r="AQ68" i="6"/>
  <c r="AQ69" i="6"/>
  <c r="AQ70" i="6"/>
  <c r="AQ71" i="6"/>
  <c r="AQ72" i="6"/>
  <c r="AQ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43" i="6"/>
  <c r="AO76" i="6" s="1"/>
  <c r="T28" i="31" s="1"/>
  <c r="AM44" i="6"/>
  <c r="AM45" i="6"/>
  <c r="AM46" i="6"/>
  <c r="AM47" i="6"/>
  <c r="AM48" i="6"/>
  <c r="AM49" i="6"/>
  <c r="AM50" i="6"/>
  <c r="AM51" i="6"/>
  <c r="AM52" i="6"/>
  <c r="AM53" i="6"/>
  <c r="AM54" i="6"/>
  <c r="AM55" i="6"/>
  <c r="AM56" i="6"/>
  <c r="AM57" i="6"/>
  <c r="AM58" i="6"/>
  <c r="AM59" i="6"/>
  <c r="AM60" i="6"/>
  <c r="AM61" i="6"/>
  <c r="AM62" i="6"/>
  <c r="AM63" i="6"/>
  <c r="AM64" i="6"/>
  <c r="AM65" i="6"/>
  <c r="AM66" i="6"/>
  <c r="AM67" i="6"/>
  <c r="AM68" i="6"/>
  <c r="AM69" i="6"/>
  <c r="AM70" i="6"/>
  <c r="AM71" i="6"/>
  <c r="AM72" i="6"/>
  <c r="AM43" i="6"/>
  <c r="AK44" i="6"/>
  <c r="AK45" i="6"/>
  <c r="AK46" i="6"/>
  <c r="AK47" i="6"/>
  <c r="AK48" i="6"/>
  <c r="AK49" i="6"/>
  <c r="AK50" i="6"/>
  <c r="AK51" i="6"/>
  <c r="AK52" i="6"/>
  <c r="AK53" i="6"/>
  <c r="AK54" i="6"/>
  <c r="AK55" i="6"/>
  <c r="AK56" i="6"/>
  <c r="AK57" i="6"/>
  <c r="AK58" i="6"/>
  <c r="AK59" i="6"/>
  <c r="AK60" i="6"/>
  <c r="AK61" i="6"/>
  <c r="AK62" i="6"/>
  <c r="AK63" i="6"/>
  <c r="AK64" i="6"/>
  <c r="AK65" i="6"/>
  <c r="AK66" i="6"/>
  <c r="AK67" i="6"/>
  <c r="AK68" i="6"/>
  <c r="AK69" i="6"/>
  <c r="AK70" i="6"/>
  <c r="AK71" i="6"/>
  <c r="AK72" i="6"/>
  <c r="AK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43" i="6"/>
  <c r="AG76" i="6" s="1"/>
  <c r="P28" i="31" s="1"/>
  <c r="AE59" i="6"/>
  <c r="AE44" i="6"/>
  <c r="AE45" i="6"/>
  <c r="AE46" i="6"/>
  <c r="AE47" i="6"/>
  <c r="AE48" i="6"/>
  <c r="AE49" i="6"/>
  <c r="AE50" i="6"/>
  <c r="AE51" i="6"/>
  <c r="AE52" i="6"/>
  <c r="AE53" i="6"/>
  <c r="AE54" i="6"/>
  <c r="AE55" i="6"/>
  <c r="AE56" i="6"/>
  <c r="AE57" i="6"/>
  <c r="AE58" i="6"/>
  <c r="AE60" i="6"/>
  <c r="AE61" i="6"/>
  <c r="AE62" i="6"/>
  <c r="AE63" i="6"/>
  <c r="AE64" i="6"/>
  <c r="AE65" i="6"/>
  <c r="AE66" i="6"/>
  <c r="AE67" i="6"/>
  <c r="AE68" i="6"/>
  <c r="AE69" i="6"/>
  <c r="AE70" i="6"/>
  <c r="AE71" i="6"/>
  <c r="AE72" i="6"/>
  <c r="AE43" i="6"/>
  <c r="AE76" i="6" s="1"/>
  <c r="O28" i="31" s="1"/>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43" i="6"/>
  <c r="AA44" i="6"/>
  <c r="AA45" i="6"/>
  <c r="AA46" i="6"/>
  <c r="AA47" i="6"/>
  <c r="AA48" i="6"/>
  <c r="AA49" i="6"/>
  <c r="AA50" i="6"/>
  <c r="AA51" i="6"/>
  <c r="AA52" i="6"/>
  <c r="AA53" i="6"/>
  <c r="AA54" i="6"/>
  <c r="AA55" i="6"/>
  <c r="AA56" i="6"/>
  <c r="AA57" i="6"/>
  <c r="AA58" i="6"/>
  <c r="AA59" i="6"/>
  <c r="AA60" i="6"/>
  <c r="AA61" i="6"/>
  <c r="AA62" i="6"/>
  <c r="AA63" i="6"/>
  <c r="AA64" i="6"/>
  <c r="AA65" i="6"/>
  <c r="AA66" i="6"/>
  <c r="AA67" i="6"/>
  <c r="AA68" i="6"/>
  <c r="AA69" i="6"/>
  <c r="AA70" i="6"/>
  <c r="AA71" i="6"/>
  <c r="AA72" i="6"/>
  <c r="AA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43" i="6"/>
  <c r="Y76" i="6" s="1"/>
  <c r="L28" i="31" s="1"/>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43" i="6"/>
  <c r="U44" i="6"/>
  <c r="U45" i="6"/>
  <c r="U47" i="6"/>
  <c r="U48" i="6"/>
  <c r="U49" i="6"/>
  <c r="U50" i="6"/>
  <c r="U51" i="6"/>
  <c r="U52" i="6"/>
  <c r="U53" i="6"/>
  <c r="U54" i="6"/>
  <c r="U55" i="6"/>
  <c r="U56" i="6"/>
  <c r="U57" i="6"/>
  <c r="U58" i="6"/>
  <c r="U59" i="6"/>
  <c r="U60" i="6"/>
  <c r="U61" i="6"/>
  <c r="U62" i="6"/>
  <c r="U63" i="6"/>
  <c r="U64" i="6"/>
  <c r="U65" i="6"/>
  <c r="U66" i="6"/>
  <c r="U67" i="6"/>
  <c r="U68" i="6"/>
  <c r="U69" i="6"/>
  <c r="U70" i="6"/>
  <c r="U71" i="6"/>
  <c r="U72" i="6"/>
  <c r="U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43" i="6"/>
  <c r="M71" i="6"/>
  <c r="M44" i="6"/>
  <c r="M45" i="6"/>
  <c r="M46" i="6"/>
  <c r="M47" i="6"/>
  <c r="M48" i="6"/>
  <c r="M49" i="6"/>
  <c r="M50" i="6"/>
  <c r="M51" i="6"/>
  <c r="M52" i="6"/>
  <c r="M53" i="6"/>
  <c r="M54" i="6"/>
  <c r="M55" i="6"/>
  <c r="M56" i="6"/>
  <c r="M57" i="6"/>
  <c r="M58" i="6"/>
  <c r="M59" i="6"/>
  <c r="M60" i="6"/>
  <c r="M61" i="6"/>
  <c r="M62" i="6"/>
  <c r="M63" i="6"/>
  <c r="M64" i="6"/>
  <c r="M65" i="6"/>
  <c r="M66" i="6"/>
  <c r="M67" i="6"/>
  <c r="M68" i="6"/>
  <c r="M69" i="6"/>
  <c r="M70" i="6"/>
  <c r="M72" i="6"/>
  <c r="M43" i="6"/>
  <c r="K69" i="6"/>
  <c r="I48" i="6"/>
  <c r="I44" i="6"/>
  <c r="E87" i="4"/>
  <c r="N82" i="4"/>
  <c r="X82" i="4"/>
  <c r="GZ44" i="6" l="1"/>
  <c r="BO76" i="6"/>
  <c r="AG28" i="31" s="1"/>
  <c r="AQ76" i="6"/>
  <c r="U28" i="31" s="1"/>
  <c r="AY76" i="6"/>
  <c r="Y28" i="31" s="1"/>
  <c r="BG76" i="6"/>
  <c r="AC28" i="31" s="1"/>
  <c r="AA76" i="6"/>
  <c r="M28" i="31" s="1"/>
  <c r="AI76" i="6"/>
  <c r="Q28" i="31" s="1"/>
  <c r="S76" i="6"/>
  <c r="I28" i="31" s="1"/>
  <c r="BC76" i="6"/>
  <c r="AA28" i="31" s="1"/>
  <c r="W76" i="6"/>
  <c r="K28" i="31" s="1"/>
  <c r="AU76" i="6"/>
  <c r="W28" i="31" s="1"/>
  <c r="CA76" i="6"/>
  <c r="AM28" i="31" s="1"/>
  <c r="AM76" i="6"/>
  <c r="S28" i="31" s="1"/>
  <c r="BK76" i="6"/>
  <c r="AE28" i="31" s="1"/>
  <c r="BS76" i="6"/>
  <c r="AI28" i="31" s="1"/>
  <c r="Q76" i="6"/>
  <c r="H28" i="31" s="1"/>
  <c r="O76" i="6"/>
  <c r="G28" i="31" s="1"/>
  <c r="AC76" i="6"/>
  <c r="N28" i="31" s="1"/>
  <c r="AS76" i="6"/>
  <c r="V28" i="31" s="1"/>
  <c r="BA76" i="6"/>
  <c r="Z28" i="31" s="1"/>
  <c r="BI76" i="6"/>
  <c r="AD28" i="31" s="1"/>
  <c r="BQ76" i="6"/>
  <c r="AH28" i="31" s="1"/>
  <c r="BY76" i="6"/>
  <c r="AL28" i="31" s="1"/>
  <c r="CG76" i="6"/>
  <c r="AP28" i="31" s="1"/>
  <c r="AK76" i="6"/>
  <c r="R28" i="31" s="1"/>
  <c r="M76" i="6"/>
  <c r="F28" i="31" s="1"/>
  <c r="U76" i="6"/>
  <c r="J28" i="31" s="1"/>
  <c r="BW76" i="6"/>
  <c r="AK28" i="31" s="1"/>
  <c r="CE76" i="6"/>
  <c r="AO28" i="31" s="1"/>
  <c r="CI73" i="6"/>
  <c r="CG77" i="6"/>
  <c r="AP34" i="31" s="1"/>
  <c r="O77" i="6"/>
  <c r="G34" i="31" s="1"/>
  <c r="BY77" i="6"/>
  <c r="AL34" i="31" s="1"/>
  <c r="BI77" i="6"/>
  <c r="AD34" i="31" s="1"/>
  <c r="BQ77" i="6"/>
  <c r="AH34" i="31" s="1"/>
  <c r="AS77" i="6"/>
  <c r="BA77" i="6"/>
  <c r="CI77" i="6"/>
  <c r="CI78" i="6" s="1"/>
  <c r="W77" i="6"/>
  <c r="K34" i="31" s="1"/>
  <c r="AQ77" i="6"/>
  <c r="U34" i="31" s="1"/>
  <c r="Q77" i="6"/>
  <c r="H34" i="31" s="1"/>
  <c r="Y77" i="6"/>
  <c r="L34" i="31" s="1"/>
  <c r="AG77" i="6"/>
  <c r="P34" i="31" s="1"/>
  <c r="AO77" i="6"/>
  <c r="AO78" i="6" s="1"/>
  <c r="AW77" i="6"/>
  <c r="X34" i="31" s="1"/>
  <c r="BE77" i="6"/>
  <c r="BE78" i="6" s="1"/>
  <c r="BM77" i="6"/>
  <c r="BM78" i="6" s="1"/>
  <c r="BU77" i="6"/>
  <c r="AJ34" i="31" s="1"/>
  <c r="CC77" i="6"/>
  <c r="AN34" i="31" s="1"/>
  <c r="AM77" i="6"/>
  <c r="AU77" i="6"/>
  <c r="BC77" i="6"/>
  <c r="BK77" i="6"/>
  <c r="BS77" i="6"/>
  <c r="CA77" i="6"/>
  <c r="M77" i="6"/>
  <c r="AC77" i="6"/>
  <c r="AK77" i="6"/>
  <c r="U77" i="6"/>
  <c r="S77" i="6"/>
  <c r="AA77" i="6"/>
  <c r="AI77" i="6"/>
  <c r="AY77" i="6"/>
  <c r="BG77" i="6"/>
  <c r="BO77" i="6"/>
  <c r="BW77" i="6"/>
  <c r="CE77" i="6"/>
  <c r="AE77" i="6"/>
  <c r="K45" i="6"/>
  <c r="K47" i="6"/>
  <c r="K48" i="6"/>
  <c r="GZ48" i="6" s="1"/>
  <c r="K49" i="6"/>
  <c r="K50" i="6"/>
  <c r="K51" i="6"/>
  <c r="K52" i="6"/>
  <c r="K53" i="6"/>
  <c r="K54" i="6"/>
  <c r="K55" i="6"/>
  <c r="K56" i="6"/>
  <c r="K57" i="6"/>
  <c r="K58" i="6"/>
  <c r="K59" i="6"/>
  <c r="K60" i="6"/>
  <c r="K61" i="6"/>
  <c r="K62" i="6"/>
  <c r="K63" i="6"/>
  <c r="K64" i="6"/>
  <c r="K65" i="6"/>
  <c r="K66" i="6"/>
  <c r="K67" i="6"/>
  <c r="K68" i="6"/>
  <c r="K70" i="6"/>
  <c r="K71" i="6"/>
  <c r="K72" i="6"/>
  <c r="K76" i="6"/>
  <c r="E28" i="31" s="1"/>
  <c r="I43" i="6"/>
  <c r="GZ43" i="6" s="1"/>
  <c r="HA43" i="6" s="1"/>
  <c r="I47" i="6"/>
  <c r="I45" i="6"/>
  <c r="I49" i="6"/>
  <c r="I50" i="6"/>
  <c r="I51" i="6"/>
  <c r="I52" i="6"/>
  <c r="I53" i="6"/>
  <c r="I54" i="6"/>
  <c r="I55" i="6"/>
  <c r="I56" i="6"/>
  <c r="I57" i="6"/>
  <c r="I58" i="6"/>
  <c r="I59" i="6"/>
  <c r="I60" i="6"/>
  <c r="I61" i="6"/>
  <c r="I62" i="6"/>
  <c r="I63" i="6"/>
  <c r="I64" i="6"/>
  <c r="I65" i="6"/>
  <c r="I66" i="6"/>
  <c r="I67" i="6"/>
  <c r="I68" i="6"/>
  <c r="I69" i="6"/>
  <c r="GZ69" i="6" s="1"/>
  <c r="I70" i="6"/>
  <c r="I71" i="6"/>
  <c r="I72" i="6"/>
  <c r="AS78" i="6" l="1"/>
  <c r="GZ45" i="6"/>
  <c r="BA78" i="6"/>
  <c r="GZ70" i="6"/>
  <c r="GZ76" i="6" s="1"/>
  <c r="GZ61" i="6"/>
  <c r="HA68" i="6"/>
  <c r="HA67" i="6"/>
  <c r="Q78" i="6"/>
  <c r="V34" i="31"/>
  <c r="BY78" i="6"/>
  <c r="CC78" i="6"/>
  <c r="I76" i="6"/>
  <c r="BI78" i="6"/>
  <c r="Y78" i="6"/>
  <c r="AQ78" i="6"/>
  <c r="O78" i="6"/>
  <c r="BU78" i="6"/>
  <c r="T34" i="31"/>
  <c r="CG78" i="6"/>
  <c r="AQ34" i="31"/>
  <c r="Z34" i="31"/>
  <c r="AW78" i="6"/>
  <c r="AF34" i="31"/>
  <c r="BQ78" i="6"/>
  <c r="AG78" i="6"/>
  <c r="W78" i="6"/>
  <c r="CI79" i="6"/>
  <c r="AB34" i="31"/>
  <c r="I77" i="6"/>
  <c r="D34" i="31" s="1"/>
  <c r="K77" i="6"/>
  <c r="K78" i="6" s="1"/>
  <c r="AC34" i="31"/>
  <c r="BG78" i="6"/>
  <c r="S34" i="31"/>
  <c r="AM78" i="6"/>
  <c r="Y34" i="31"/>
  <c r="AY78" i="6"/>
  <c r="O34" i="31"/>
  <c r="AE78" i="6"/>
  <c r="Q34" i="31"/>
  <c r="AI78" i="6"/>
  <c r="M34" i="31"/>
  <c r="AA78" i="6"/>
  <c r="AM34" i="31"/>
  <c r="CA78" i="6"/>
  <c r="I34" i="31"/>
  <c r="S78" i="6"/>
  <c r="AI34" i="31"/>
  <c r="BS78" i="6"/>
  <c r="AO34" i="31"/>
  <c r="CE78" i="6"/>
  <c r="J34" i="31"/>
  <c r="U78" i="6"/>
  <c r="R34" i="31"/>
  <c r="AK78" i="6"/>
  <c r="AE34" i="31"/>
  <c r="BK78" i="6"/>
  <c r="AK34" i="31"/>
  <c r="BW78" i="6"/>
  <c r="N34" i="31"/>
  <c r="AC78" i="6"/>
  <c r="AA34" i="31"/>
  <c r="BC78" i="6"/>
  <c r="AG34" i="31"/>
  <c r="BO78" i="6"/>
  <c r="F34" i="31"/>
  <c r="M78" i="6"/>
  <c r="W34" i="31"/>
  <c r="AU78" i="6"/>
  <c r="HA50" i="6"/>
  <c r="GZ73" i="6" l="1"/>
  <c r="I78" i="6"/>
  <c r="D28" i="31" s="1"/>
  <c r="E34" i="31"/>
  <c r="A11" i="15"/>
  <c r="A10" i="16"/>
  <c r="AW85" i="4"/>
  <c r="K56" i="15" s="1"/>
  <c r="J56" i="15"/>
  <c r="AV85" i="4"/>
  <c r="K55" i="15" s="1"/>
  <c r="AV84" i="4"/>
  <c r="J55" i="15" s="1"/>
  <c r="AU85" i="4"/>
  <c r="K54" i="15" s="1"/>
  <c r="AU84" i="4"/>
  <c r="J54" i="15" s="1"/>
  <c r="AT85" i="4"/>
  <c r="K53" i="15" s="1"/>
  <c r="AT84" i="4"/>
  <c r="J53" i="15" s="1"/>
  <c r="AS85" i="4"/>
  <c r="K52" i="15" s="1"/>
  <c r="AS84" i="4"/>
  <c r="J52" i="15" s="1"/>
  <c r="AR85" i="4"/>
  <c r="K51" i="15" s="1"/>
  <c r="AR84" i="4"/>
  <c r="J51" i="15" s="1"/>
  <c r="AQ85" i="4"/>
  <c r="K50" i="15" s="1"/>
  <c r="AQ84" i="4"/>
  <c r="J50" i="15" s="1"/>
  <c r="AP84" i="4"/>
  <c r="J49" i="15" s="1"/>
  <c r="AP85" i="4"/>
  <c r="K49" i="15" s="1"/>
  <c r="AO85" i="4"/>
  <c r="K48" i="15" s="1"/>
  <c r="AO84" i="4"/>
  <c r="J48" i="15" s="1"/>
  <c r="AN85" i="4"/>
  <c r="K47" i="15" s="1"/>
  <c r="AN84" i="4"/>
  <c r="J47" i="15" s="1"/>
  <c r="AM85" i="4"/>
  <c r="K46" i="15" s="1"/>
  <c r="AM84" i="4"/>
  <c r="J46" i="15" s="1"/>
  <c r="AL85" i="4"/>
  <c r="K45" i="15" s="1"/>
  <c r="AL84" i="4"/>
  <c r="J45" i="15" s="1"/>
  <c r="AK85" i="4"/>
  <c r="K44" i="15" s="1"/>
  <c r="AK84" i="4"/>
  <c r="J44" i="15" s="1"/>
  <c r="AJ85" i="4"/>
  <c r="K43" i="15" s="1"/>
  <c r="AJ84" i="4"/>
  <c r="J43" i="15" s="1"/>
  <c r="AI85" i="4"/>
  <c r="K42" i="15" s="1"/>
  <c r="AI84" i="4"/>
  <c r="J42" i="15" s="1"/>
  <c r="AH85" i="4"/>
  <c r="K41" i="15" s="1"/>
  <c r="AH84" i="4"/>
  <c r="J41" i="15" s="1"/>
  <c r="AG85" i="4"/>
  <c r="K40" i="15" s="1"/>
  <c r="AG84" i="4"/>
  <c r="J40" i="15" s="1"/>
  <c r="AF85" i="4"/>
  <c r="K39" i="15" s="1"/>
  <c r="AF84" i="4"/>
  <c r="J39" i="15" s="1"/>
  <c r="AE85" i="4"/>
  <c r="K38" i="15" s="1"/>
  <c r="AE84" i="4"/>
  <c r="J38" i="15" s="1"/>
  <c r="AD85" i="4"/>
  <c r="K37" i="15" s="1"/>
  <c r="AD84" i="4"/>
  <c r="J37" i="15" s="1"/>
  <c r="AC85" i="4"/>
  <c r="K36" i="15" s="1"/>
  <c r="AC84" i="4"/>
  <c r="J36" i="15" s="1"/>
  <c r="AB84" i="4"/>
  <c r="J35" i="15" s="1"/>
  <c r="AB85" i="4"/>
  <c r="K35" i="15" s="1"/>
  <c r="AA84" i="4"/>
  <c r="J34" i="15" s="1"/>
  <c r="AA85" i="4"/>
  <c r="K34" i="15" s="1"/>
  <c r="Z85" i="4"/>
  <c r="K33" i="15" s="1"/>
  <c r="Z84" i="4"/>
  <c r="J33" i="15" s="1"/>
  <c r="Y85" i="4"/>
  <c r="K32" i="15" s="1"/>
  <c r="Y84" i="4"/>
  <c r="J32" i="15" s="1"/>
  <c r="X85" i="4"/>
  <c r="K31" i="15" s="1"/>
  <c r="X84" i="4"/>
  <c r="J31" i="15" s="1"/>
  <c r="W85" i="4"/>
  <c r="K30" i="15" s="1"/>
  <c r="W84" i="4"/>
  <c r="J30" i="15" s="1"/>
  <c r="V85" i="4"/>
  <c r="K29" i="15" s="1"/>
  <c r="V84" i="4"/>
  <c r="J29" i="15" s="1"/>
  <c r="U85" i="4"/>
  <c r="K28" i="15" s="1"/>
  <c r="U84" i="4"/>
  <c r="J28" i="15" s="1"/>
  <c r="T84" i="4"/>
  <c r="J27" i="15" s="1"/>
  <c r="T85" i="4"/>
  <c r="K27" i="15" s="1"/>
  <c r="S85" i="4"/>
  <c r="K26" i="15" s="1"/>
  <c r="S84" i="4"/>
  <c r="J26" i="15" s="1"/>
  <c r="R85" i="4"/>
  <c r="K25" i="15" s="1"/>
  <c r="R84" i="4"/>
  <c r="J25" i="15" s="1"/>
  <c r="Q85" i="4"/>
  <c r="K24" i="15" s="1"/>
  <c r="Q84" i="4"/>
  <c r="J24" i="15" s="1"/>
  <c r="P85" i="4"/>
  <c r="K23" i="15" s="1"/>
  <c r="P84" i="4"/>
  <c r="J23" i="15" s="1"/>
  <c r="O85" i="4"/>
  <c r="K22" i="15" s="1"/>
  <c r="O84" i="4"/>
  <c r="J22" i="15" s="1"/>
  <c r="N85" i="4"/>
  <c r="K21" i="15" s="1"/>
  <c r="N84" i="4"/>
  <c r="J21" i="15" s="1"/>
  <c r="M85" i="4"/>
  <c r="K20" i="15" s="1"/>
  <c r="M84" i="4"/>
  <c r="J20" i="15" s="1"/>
  <c r="L84" i="4"/>
  <c r="J19" i="15" s="1"/>
  <c r="L85" i="4"/>
  <c r="K19" i="15" s="1"/>
  <c r="K85" i="4"/>
  <c r="K18" i="15" s="1"/>
  <c r="K84" i="4"/>
  <c r="J18" i="15" s="1"/>
  <c r="J85" i="4"/>
  <c r="K17" i="15" s="1"/>
  <c r="J84" i="4"/>
  <c r="J17" i="15" s="1"/>
  <c r="H85" i="4"/>
  <c r="H84" i="4"/>
  <c r="F85" i="4"/>
  <c r="F84" i="4"/>
  <c r="G51" i="4"/>
  <c r="I51" i="4" s="1"/>
  <c r="DG51" i="4" s="1"/>
  <c r="P35" i="31" l="1"/>
  <c r="P38" i="31" s="1"/>
  <c r="AF35" i="31"/>
  <c r="AF38" i="31" s="1"/>
  <c r="AJ29" i="31"/>
  <c r="AN35" i="31"/>
  <c r="AN38" i="31" s="1"/>
  <c r="E29" i="31"/>
  <c r="I29" i="31"/>
  <c r="M29" i="31"/>
  <c r="Q29" i="31"/>
  <c r="U35" i="31"/>
  <c r="U38" i="31" s="1"/>
  <c r="Y29" i="31"/>
  <c r="AC29" i="31"/>
  <c r="AG29" i="31"/>
  <c r="AK29" i="31"/>
  <c r="AO29" i="31"/>
  <c r="T35" i="31"/>
  <c r="T38" i="31" s="1"/>
  <c r="I35" i="31"/>
  <c r="I38" i="31" s="1"/>
  <c r="Y35" i="31"/>
  <c r="Y38" i="31" s="1"/>
  <c r="AC35" i="31"/>
  <c r="AC38" i="31" s="1"/>
  <c r="J29" i="31"/>
  <c r="Z29" i="31"/>
  <c r="AH29" i="31"/>
  <c r="J35" i="31"/>
  <c r="J38" i="31" s="1"/>
  <c r="R35" i="31"/>
  <c r="R38" i="31" s="1"/>
  <c r="Z35" i="31"/>
  <c r="Z38" i="31" s="1"/>
  <c r="AH35" i="31"/>
  <c r="AH38" i="31" s="1"/>
  <c r="AP35" i="31"/>
  <c r="AP38" i="31" s="1"/>
  <c r="D35" i="31"/>
  <c r="D38" i="31" s="1"/>
  <c r="X35" i="31"/>
  <c r="X38" i="31" s="1"/>
  <c r="M35" i="31"/>
  <c r="M38" i="31" s="1"/>
  <c r="AO35" i="31"/>
  <c r="AO38" i="31" s="1"/>
  <c r="R29" i="31"/>
  <c r="AL29" i="31"/>
  <c r="F29" i="31"/>
  <c r="N29" i="31"/>
  <c r="V29" i="31"/>
  <c r="AD35" i="31"/>
  <c r="AD38" i="31" s="1"/>
  <c r="AL35" i="31"/>
  <c r="AL38" i="31" s="1"/>
  <c r="G29" i="31"/>
  <c r="K29" i="31"/>
  <c r="O29" i="31"/>
  <c r="S29" i="31"/>
  <c r="W29" i="31"/>
  <c r="AA29" i="31"/>
  <c r="AE29" i="31"/>
  <c r="AI29" i="31"/>
  <c r="AM29" i="31"/>
  <c r="AQ29" i="31"/>
  <c r="AQ31" i="31" s="1"/>
  <c r="H35" i="31"/>
  <c r="H38" i="31" s="1"/>
  <c r="AB35" i="31"/>
  <c r="AB38" i="31" s="1"/>
  <c r="U29" i="31"/>
  <c r="AK35" i="31"/>
  <c r="AK38" i="31" s="1"/>
  <c r="F35" i="31"/>
  <c r="F38" i="31" s="1"/>
  <c r="V35" i="31"/>
  <c r="V38" i="31" s="1"/>
  <c r="AP29" i="31"/>
  <c r="AP31" i="31" s="1"/>
  <c r="G35" i="31"/>
  <c r="G38" i="31" s="1"/>
  <c r="O35" i="31"/>
  <c r="O38" i="31" s="1"/>
  <c r="W35" i="31"/>
  <c r="W38" i="31" s="1"/>
  <c r="AE35" i="31"/>
  <c r="AE38" i="31" s="1"/>
  <c r="AI35" i="31"/>
  <c r="AI38" i="31" s="1"/>
  <c r="AQ35" i="31"/>
  <c r="AQ38" i="31" s="1"/>
  <c r="L35" i="31"/>
  <c r="L38" i="31" s="1"/>
  <c r="E35" i="31"/>
  <c r="E38" i="31" s="1"/>
  <c r="Q35" i="31"/>
  <c r="Q38" i="31" s="1"/>
  <c r="AG35" i="31"/>
  <c r="AG38" i="31" s="1"/>
  <c r="N35" i="31"/>
  <c r="N38" i="31" s="1"/>
  <c r="AD29" i="31"/>
  <c r="K35" i="31"/>
  <c r="K38" i="31" s="1"/>
  <c r="S35" i="31"/>
  <c r="S38" i="31" s="1"/>
  <c r="AA35" i="31"/>
  <c r="AA38" i="31" s="1"/>
  <c r="AM35" i="31"/>
  <c r="AM38" i="31" s="1"/>
  <c r="D29" i="31"/>
  <c r="H29" i="31"/>
  <c r="L29" i="31"/>
  <c r="P29" i="31"/>
  <c r="T29" i="31"/>
  <c r="X29" i="31"/>
  <c r="AB29" i="31"/>
  <c r="AF29" i="31"/>
  <c r="AJ35" i="31"/>
  <c r="AJ38" i="31" s="1"/>
  <c r="AN29" i="31"/>
  <c r="AU86" i="4"/>
  <c r="AP86" i="4"/>
  <c r="AM86" i="4"/>
  <c r="AH86" i="4"/>
  <c r="AE86" i="4"/>
  <c r="Z86" i="4"/>
  <c r="W86" i="4"/>
  <c r="R86" i="4"/>
  <c r="O86" i="4"/>
  <c r="J86" i="4"/>
  <c r="M86" i="4"/>
  <c r="U86" i="4"/>
  <c r="AC86" i="4"/>
  <c r="AK86" i="4"/>
  <c r="AS86" i="4"/>
  <c r="V86" i="4"/>
  <c r="AL86" i="4"/>
  <c r="AT86" i="4"/>
  <c r="AD86" i="4"/>
  <c r="F86" i="4"/>
  <c r="P86" i="4"/>
  <c r="AF86" i="4"/>
  <c r="AN86" i="4"/>
  <c r="AV86" i="4"/>
  <c r="N86" i="4"/>
  <c r="H86" i="4"/>
  <c r="X86" i="4"/>
  <c r="Q86" i="4"/>
  <c r="Y86" i="4"/>
  <c r="AG86" i="4"/>
  <c r="AO86" i="4"/>
  <c r="AW86" i="4"/>
  <c r="K86" i="4"/>
  <c r="S86" i="4"/>
  <c r="AA86" i="4"/>
  <c r="AI86" i="4"/>
  <c r="AQ86" i="4"/>
  <c r="L86" i="4"/>
  <c r="T86" i="4"/>
  <c r="AB86" i="4"/>
  <c r="AJ86" i="4"/>
  <c r="AR86" i="4"/>
  <c r="AQ40" i="31" l="1"/>
  <c r="AQ50" i="31" s="1"/>
  <c r="AQ53" i="31"/>
  <c r="AQ57" i="31" s="1"/>
  <c r="AN31" i="31"/>
  <c r="AN60" i="31" s="1"/>
  <c r="AN62" i="31" s="1"/>
  <c r="X31" i="31"/>
  <c r="X60" i="31" s="1"/>
  <c r="X62" i="31" s="1"/>
  <c r="H31" i="31"/>
  <c r="H60" i="31" s="1"/>
  <c r="H62" i="31" s="1"/>
  <c r="AE31" i="31"/>
  <c r="AE60" i="31" s="1"/>
  <c r="AE62" i="31" s="1"/>
  <c r="O31" i="31"/>
  <c r="O60" i="31" s="1"/>
  <c r="O62" i="31" s="1"/>
  <c r="AL31" i="31"/>
  <c r="AL60" i="31" s="1"/>
  <c r="AL62" i="31" s="1"/>
  <c r="Z31" i="31"/>
  <c r="Z60" i="31" s="1"/>
  <c r="Z62" i="31" s="1"/>
  <c r="AG31" i="31"/>
  <c r="AG60" i="31" s="1"/>
  <c r="AG62" i="31" s="1"/>
  <c r="Q31" i="31"/>
  <c r="Q60" i="31" s="1"/>
  <c r="Q62" i="31" s="1"/>
  <c r="T31" i="31"/>
  <c r="T60" i="31" s="1"/>
  <c r="T62" i="31" s="1"/>
  <c r="K31" i="31"/>
  <c r="K60" i="31" s="1"/>
  <c r="K62" i="31" s="1"/>
  <c r="V31" i="31"/>
  <c r="V60" i="31" s="1"/>
  <c r="V62" i="31" s="1"/>
  <c r="J31" i="31"/>
  <c r="J60" i="31" s="1"/>
  <c r="J62" i="31" s="1"/>
  <c r="M31" i="31"/>
  <c r="M60" i="31" s="1"/>
  <c r="M62" i="31" s="1"/>
  <c r="AF31" i="31"/>
  <c r="AF60" i="31" s="1"/>
  <c r="AF62" i="31" s="1"/>
  <c r="P31" i="31"/>
  <c r="P60" i="31" s="1"/>
  <c r="P62" i="31" s="1"/>
  <c r="AD31" i="31"/>
  <c r="AD60" i="31" s="1"/>
  <c r="AD62" i="31" s="1"/>
  <c r="AP60" i="31"/>
  <c r="AP62" i="31" s="1"/>
  <c r="U31" i="31"/>
  <c r="U60" i="31" s="1"/>
  <c r="U62" i="31" s="1"/>
  <c r="AM31" i="31"/>
  <c r="AM60" i="31" s="1"/>
  <c r="AM62" i="31" s="1"/>
  <c r="W31" i="31"/>
  <c r="W60" i="31" s="1"/>
  <c r="W62" i="31" s="1"/>
  <c r="G31" i="31"/>
  <c r="G60" i="31" s="1"/>
  <c r="G62" i="31" s="1"/>
  <c r="N31" i="31"/>
  <c r="N60" i="31" s="1"/>
  <c r="N62" i="31" s="1"/>
  <c r="AO31" i="31"/>
  <c r="AO60" i="31" s="1"/>
  <c r="AO62" i="31" s="1"/>
  <c r="Y31" i="31"/>
  <c r="Y60" i="31" s="1"/>
  <c r="Y62" i="31" s="1"/>
  <c r="I31" i="31"/>
  <c r="I60" i="31" s="1"/>
  <c r="I62" i="31" s="1"/>
  <c r="AC31" i="31"/>
  <c r="AC60" i="31" s="1"/>
  <c r="AC62" i="31" s="1"/>
  <c r="AQ60" i="31"/>
  <c r="AQ62" i="31" s="1"/>
  <c r="R31" i="31"/>
  <c r="R60" i="31" s="1"/>
  <c r="R62" i="31" s="1"/>
  <c r="AJ31" i="31"/>
  <c r="AJ60" i="31" s="1"/>
  <c r="AJ62" i="31" s="1"/>
  <c r="AB31" i="31"/>
  <c r="AB60" i="31" s="1"/>
  <c r="AB62" i="31" s="1"/>
  <c r="L31" i="31"/>
  <c r="L60" i="31" s="1"/>
  <c r="L62" i="31" s="1"/>
  <c r="AI31" i="31"/>
  <c r="AI60" i="31" s="1"/>
  <c r="AI62" i="31" s="1"/>
  <c r="S31" i="31"/>
  <c r="S60" i="31" s="1"/>
  <c r="S62" i="31" s="1"/>
  <c r="F31" i="31"/>
  <c r="F60" i="31" s="1"/>
  <c r="F62" i="31" s="1"/>
  <c r="AH31" i="31"/>
  <c r="AH60" i="31" s="1"/>
  <c r="AH62" i="31" s="1"/>
  <c r="AK31" i="31"/>
  <c r="AK60" i="31" s="1"/>
  <c r="AK62" i="31" s="1"/>
  <c r="E31" i="31"/>
  <c r="E60" i="31" s="1"/>
  <c r="E62" i="31" s="1"/>
  <c r="AA31" i="31"/>
  <c r="AA60" i="31" s="1"/>
  <c r="AA62" i="31" s="1"/>
  <c r="D74" i="4"/>
  <c r="D75" i="4"/>
  <c r="D76" i="4"/>
  <c r="D77" i="4"/>
  <c r="D78" i="4"/>
  <c r="D79" i="4"/>
  <c r="D80" i="4"/>
  <c r="D51" i="4"/>
  <c r="D52" i="4"/>
  <c r="D53" i="4"/>
  <c r="D54" i="4"/>
  <c r="D55" i="4"/>
  <c r="D56" i="4"/>
  <c r="D57" i="4"/>
  <c r="D58" i="4"/>
  <c r="D59" i="4"/>
  <c r="D60" i="4"/>
  <c r="D61" i="4"/>
  <c r="D62" i="4"/>
  <c r="D63" i="4"/>
  <c r="D64" i="4"/>
  <c r="D65" i="4"/>
  <c r="D66" i="4"/>
  <c r="D67" i="4"/>
  <c r="D68" i="4"/>
  <c r="D69" i="4"/>
  <c r="D70" i="4"/>
  <c r="D71" i="4"/>
  <c r="D72" i="4"/>
  <c r="D73" i="4"/>
  <c r="AQ104" i="31" l="1"/>
  <c r="AQ111" i="31" s="1"/>
  <c r="AQ102" i="31"/>
  <c r="AQ109" i="31" s="1"/>
  <c r="AQ105" i="31"/>
  <c r="AQ112" i="31" s="1"/>
  <c r="AQ103" i="31"/>
  <c r="AQ110" i="31" s="1"/>
  <c r="AI53" i="31"/>
  <c r="AI57" i="31" s="1"/>
  <c r="AI40" i="31"/>
  <c r="W53" i="31"/>
  <c r="W57" i="31" s="1"/>
  <c r="W40" i="31"/>
  <c r="E53" i="31"/>
  <c r="E57" i="31" s="1"/>
  <c r="AJ53" i="31"/>
  <c r="AJ57" i="31" s="1"/>
  <c r="AJ40" i="31"/>
  <c r="I53" i="31"/>
  <c r="I57" i="31" s="1"/>
  <c r="I40" i="31"/>
  <c r="F53" i="31"/>
  <c r="F57" i="31" s="1"/>
  <c r="F40" i="31"/>
  <c r="N53" i="31"/>
  <c r="N57" i="31" s="1"/>
  <c r="N40" i="31"/>
  <c r="AF53" i="31"/>
  <c r="AF57" i="31" s="1"/>
  <c r="AF40" i="31"/>
  <c r="T53" i="31"/>
  <c r="T57" i="31" s="1"/>
  <c r="T40" i="31"/>
  <c r="X53" i="31"/>
  <c r="X57" i="31" s="1"/>
  <c r="X40" i="31"/>
  <c r="AG53" i="31"/>
  <c r="AG57" i="31" s="1"/>
  <c r="AG40" i="31"/>
  <c r="AP53" i="31"/>
  <c r="AP57" i="31" s="1"/>
  <c r="AP40" i="31"/>
  <c r="J53" i="31"/>
  <c r="J57" i="31" s="1"/>
  <c r="J40" i="31"/>
  <c r="O53" i="31"/>
  <c r="O57" i="31" s="1"/>
  <c r="O40" i="31"/>
  <c r="L53" i="31"/>
  <c r="L57" i="31" s="1"/>
  <c r="L40" i="31"/>
  <c r="AM53" i="31"/>
  <c r="AM57" i="31" s="1"/>
  <c r="AM40" i="31"/>
  <c r="Z53" i="31"/>
  <c r="Z57" i="31" s="1"/>
  <c r="Z40" i="31"/>
  <c r="AO53" i="31"/>
  <c r="AO57" i="31" s="1"/>
  <c r="AO40" i="31"/>
  <c r="H53" i="31"/>
  <c r="H57" i="31" s="1"/>
  <c r="H40" i="31"/>
  <c r="AK53" i="31"/>
  <c r="AK57" i="31" s="1"/>
  <c r="AK40" i="31"/>
  <c r="R53" i="31"/>
  <c r="R57" i="31" s="1"/>
  <c r="R40" i="31"/>
  <c r="E40" i="31"/>
  <c r="Y53" i="31"/>
  <c r="Y57" i="31" s="1"/>
  <c r="Y40" i="31"/>
  <c r="AD53" i="31"/>
  <c r="AD57" i="31" s="1"/>
  <c r="AD40" i="31"/>
  <c r="V53" i="31"/>
  <c r="V57" i="31" s="1"/>
  <c r="V40" i="31"/>
  <c r="AE53" i="31"/>
  <c r="AE57" i="31" s="1"/>
  <c r="AE40" i="31"/>
  <c r="AH53" i="31"/>
  <c r="AH57" i="31" s="1"/>
  <c r="AH40" i="31"/>
  <c r="P53" i="31"/>
  <c r="P57" i="31" s="1"/>
  <c r="P40" i="31"/>
  <c r="K53" i="31"/>
  <c r="K57" i="31" s="1"/>
  <c r="K40" i="31"/>
  <c r="S53" i="31"/>
  <c r="S57" i="31" s="1"/>
  <c r="S40" i="31"/>
  <c r="G53" i="31"/>
  <c r="G57" i="31" s="1"/>
  <c r="G40" i="31"/>
  <c r="Q53" i="31"/>
  <c r="Q57" i="31" s="1"/>
  <c r="Q40" i="31"/>
  <c r="AN53" i="31"/>
  <c r="AN57" i="31" s="1"/>
  <c r="AN40" i="31"/>
  <c r="AA53" i="31"/>
  <c r="AA57" i="31" s="1"/>
  <c r="AA40" i="31"/>
  <c r="AB53" i="31"/>
  <c r="AB57" i="31" s="1"/>
  <c r="AB40" i="31"/>
  <c r="AC53" i="31"/>
  <c r="AC57" i="31" s="1"/>
  <c r="AC40" i="31"/>
  <c r="U53" i="31"/>
  <c r="U57" i="31" s="1"/>
  <c r="U40" i="31"/>
  <c r="M53" i="31"/>
  <c r="M57" i="31" s="1"/>
  <c r="M40" i="31"/>
  <c r="AL53" i="31"/>
  <c r="AL57" i="31" s="1"/>
  <c r="AL40" i="31"/>
  <c r="G45" i="4"/>
  <c r="DG45" i="4" l="1"/>
  <c r="M44" i="31"/>
  <c r="M50" i="31"/>
  <c r="W44" i="31"/>
  <c r="W50" i="31"/>
  <c r="AA44" i="31"/>
  <c r="AA50" i="31"/>
  <c r="S44" i="31"/>
  <c r="S50" i="31"/>
  <c r="AE44" i="31"/>
  <c r="AE50" i="31"/>
  <c r="AO44" i="31"/>
  <c r="AO50" i="31"/>
  <c r="L44" i="31"/>
  <c r="L50" i="31"/>
  <c r="AG44" i="31"/>
  <c r="AG50" i="31"/>
  <c r="N44" i="31"/>
  <c r="N50" i="31"/>
  <c r="E44" i="31"/>
  <c r="E50" i="31"/>
  <c r="U44" i="31"/>
  <c r="U50" i="31"/>
  <c r="AN44" i="31"/>
  <c r="AN50" i="31"/>
  <c r="K44" i="31"/>
  <c r="K50" i="31"/>
  <c r="V44" i="31"/>
  <c r="V50" i="31"/>
  <c r="R44" i="31"/>
  <c r="R50" i="31"/>
  <c r="AQ44" i="31"/>
  <c r="O44" i="31"/>
  <c r="O50" i="31"/>
  <c r="X44" i="31"/>
  <c r="X50" i="31"/>
  <c r="F44" i="31"/>
  <c r="F50" i="31"/>
  <c r="Y44" i="31"/>
  <c r="Y50" i="31"/>
  <c r="AC44" i="31"/>
  <c r="AC50" i="31"/>
  <c r="Z44" i="31"/>
  <c r="Z50" i="31"/>
  <c r="AD44" i="31"/>
  <c r="AD50" i="31"/>
  <c r="AI44" i="31"/>
  <c r="AI50" i="31"/>
  <c r="Q44" i="31"/>
  <c r="Q50" i="31"/>
  <c r="P44" i="31"/>
  <c r="P50" i="31"/>
  <c r="AK44" i="31"/>
  <c r="AK50" i="31"/>
  <c r="J44" i="31"/>
  <c r="J50" i="31"/>
  <c r="T44" i="31"/>
  <c r="T50" i="31"/>
  <c r="I44" i="31"/>
  <c r="I50" i="31"/>
  <c r="AL44" i="31"/>
  <c r="AL50" i="31"/>
  <c r="AB44" i="31"/>
  <c r="AB50" i="31"/>
  <c r="G44" i="31"/>
  <c r="G50" i="31"/>
  <c r="AH44" i="31"/>
  <c r="AH50" i="31"/>
  <c r="H44" i="31"/>
  <c r="H50" i="31"/>
  <c r="AM44" i="31"/>
  <c r="AM50" i="31"/>
  <c r="AP44" i="31"/>
  <c r="AP50" i="31"/>
  <c r="AF44" i="31"/>
  <c r="AF50" i="31"/>
  <c r="AJ44" i="31"/>
  <c r="AJ50" i="31"/>
  <c r="L86" i="3"/>
  <c r="H32" i="15" s="1"/>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18" i="15"/>
  <c r="F19" i="15"/>
  <c r="F20" i="15"/>
  <c r="F21" i="15"/>
  <c r="F22" i="15"/>
  <c r="F23" i="15"/>
  <c r="F24" i="15"/>
  <c r="F25" i="15"/>
  <c r="F17"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D52" i="15"/>
  <c r="D53" i="15"/>
  <c r="D54" i="15"/>
  <c r="D55" i="15"/>
  <c r="D56" i="15"/>
  <c r="D36" i="15"/>
  <c r="D37" i="15"/>
  <c r="D38" i="15"/>
  <c r="D39" i="15"/>
  <c r="D40" i="15"/>
  <c r="D41" i="15"/>
  <c r="D42" i="15"/>
  <c r="D43" i="15"/>
  <c r="D44" i="15"/>
  <c r="D45" i="15"/>
  <c r="D46" i="15"/>
  <c r="D47" i="15"/>
  <c r="D48" i="15"/>
  <c r="D49" i="15"/>
  <c r="D50" i="15"/>
  <c r="D51" i="15"/>
  <c r="D27" i="15"/>
  <c r="D28" i="15"/>
  <c r="D29" i="15"/>
  <c r="D30" i="15"/>
  <c r="D31" i="15"/>
  <c r="D32" i="15"/>
  <c r="D33" i="15"/>
  <c r="D34" i="15"/>
  <c r="D35" i="15"/>
  <c r="A55" i="15"/>
  <c r="A56" i="15"/>
  <c r="A50" i="15"/>
  <c r="A51" i="15"/>
  <c r="A52" i="15"/>
  <c r="A53" i="15"/>
  <c r="A54" i="15"/>
  <c r="A42" i="15"/>
  <c r="A43" i="15"/>
  <c r="A44" i="15"/>
  <c r="A45" i="15"/>
  <c r="A46" i="15"/>
  <c r="A47" i="15"/>
  <c r="A48" i="15"/>
  <c r="A49" i="15"/>
  <c r="A31" i="15"/>
  <c r="A32" i="15"/>
  <c r="A33" i="15"/>
  <c r="A34" i="15"/>
  <c r="A35" i="15"/>
  <c r="A36" i="15"/>
  <c r="A37" i="15"/>
  <c r="A38" i="15"/>
  <c r="A39" i="15"/>
  <c r="A40" i="15"/>
  <c r="A41" i="15"/>
  <c r="A27" i="15"/>
  <c r="A28" i="15"/>
  <c r="A29" i="15"/>
  <c r="A30" i="15"/>
  <c r="E18" i="15"/>
  <c r="E19" i="15"/>
  <c r="E20" i="15"/>
  <c r="E21" i="15"/>
  <c r="E22" i="15"/>
  <c r="E23" i="15"/>
  <c r="E24" i="15"/>
  <c r="E25" i="15"/>
  <c r="E26" i="15"/>
  <c r="E17" i="15"/>
  <c r="G46" i="4"/>
  <c r="I46" i="4" s="1"/>
  <c r="DG46" i="4" s="1"/>
  <c r="A11" i="10"/>
  <c r="A11" i="4"/>
  <c r="L85" i="3"/>
  <c r="H31" i="15" s="1"/>
  <c r="L87" i="3"/>
  <c r="H33" i="15" s="1"/>
  <c r="L88" i="3"/>
  <c r="H34" i="15" s="1"/>
  <c r="L89" i="3"/>
  <c r="H35" i="15" s="1"/>
  <c r="L90" i="3"/>
  <c r="H36" i="15" s="1"/>
  <c r="L91" i="3"/>
  <c r="L92" i="3"/>
  <c r="H38" i="15" s="1"/>
  <c r="L93" i="3"/>
  <c r="H39" i="15" s="1"/>
  <c r="L94" i="3"/>
  <c r="H40" i="15" s="1"/>
  <c r="H41" i="15"/>
  <c r="L96" i="3"/>
  <c r="H42" i="15" s="1"/>
  <c r="L97" i="3"/>
  <c r="H43" i="15" s="1"/>
  <c r="L98" i="3"/>
  <c r="H44" i="15" s="1"/>
  <c r="L99" i="3"/>
  <c r="H45" i="15" s="1"/>
  <c r="L100" i="3"/>
  <c r="H46" i="15" s="1"/>
  <c r="L101" i="3"/>
  <c r="H47" i="15" s="1"/>
  <c r="L102" i="3"/>
  <c r="H48" i="15" s="1"/>
  <c r="L103" i="3"/>
  <c r="H49" i="15" s="1"/>
  <c r="L104" i="3"/>
  <c r="H50" i="15" s="1"/>
  <c r="L105" i="3"/>
  <c r="H51" i="15" s="1"/>
  <c r="L106" i="3"/>
  <c r="H52" i="15" s="1"/>
  <c r="L107" i="3"/>
  <c r="H53" i="15" s="1"/>
  <c r="L108" i="3"/>
  <c r="H54" i="15" s="1"/>
  <c r="L109" i="3"/>
  <c r="H55" i="15" s="1"/>
  <c r="H56" i="15"/>
  <c r="L72" i="3"/>
  <c r="L73" i="3"/>
  <c r="L74" i="3"/>
  <c r="L75" i="3"/>
  <c r="L76" i="3"/>
  <c r="L77" i="3"/>
  <c r="L78" i="3"/>
  <c r="L79" i="3"/>
  <c r="L80" i="3"/>
  <c r="L81" i="3"/>
  <c r="H27" i="15" s="1"/>
  <c r="L82" i="3"/>
  <c r="H28" i="15" s="1"/>
  <c r="L83" i="3"/>
  <c r="H29" i="15" s="1"/>
  <c r="L84" i="3"/>
  <c r="H30" i="15" s="1"/>
  <c r="H17" i="15"/>
  <c r="AB104" i="31" l="1"/>
  <c r="AB111" i="31" s="1"/>
  <c r="AB102" i="31"/>
  <c r="AB109" i="31" s="1"/>
  <c r="AB105" i="31"/>
  <c r="AB112" i="31" s="1"/>
  <c r="AB103" i="31"/>
  <c r="AB110" i="31" s="1"/>
  <c r="Y104" i="31"/>
  <c r="Y111" i="31" s="1"/>
  <c r="Y102" i="31"/>
  <c r="Y109" i="31" s="1"/>
  <c r="Y105" i="31"/>
  <c r="Y112" i="31" s="1"/>
  <c r="Y103" i="31"/>
  <c r="Y110" i="31" s="1"/>
  <c r="U105" i="31"/>
  <c r="U112" i="31" s="1"/>
  <c r="U103" i="31"/>
  <c r="U110" i="31" s="1"/>
  <c r="U104" i="31"/>
  <c r="U111" i="31" s="1"/>
  <c r="U102" i="31"/>
  <c r="U109" i="31" s="1"/>
  <c r="AA104" i="31"/>
  <c r="AA111" i="31" s="1"/>
  <c r="AA102" i="31"/>
  <c r="AA109" i="31" s="1"/>
  <c r="AA105" i="31"/>
  <c r="AA112" i="31" s="1"/>
  <c r="AA103" i="31"/>
  <c r="AA110" i="31" s="1"/>
  <c r="AJ104" i="31"/>
  <c r="AJ111" i="31" s="1"/>
  <c r="AJ102" i="31"/>
  <c r="AJ109" i="31" s="1"/>
  <c r="AJ105" i="31"/>
  <c r="AJ112" i="31" s="1"/>
  <c r="AJ103" i="31"/>
  <c r="AJ110" i="31" s="1"/>
  <c r="H102" i="31"/>
  <c r="H109" i="31" s="1"/>
  <c r="H105" i="31"/>
  <c r="H112" i="31" s="1"/>
  <c r="H103" i="31"/>
  <c r="H110" i="31" s="1"/>
  <c r="H104" i="31"/>
  <c r="H111" i="31" s="1"/>
  <c r="AL105" i="31"/>
  <c r="AL112" i="31" s="1"/>
  <c r="AL103" i="31"/>
  <c r="AL110" i="31" s="1"/>
  <c r="AL102" i="31"/>
  <c r="AL109" i="31" s="1"/>
  <c r="AL104" i="31"/>
  <c r="AL111" i="31" s="1"/>
  <c r="AK105" i="31"/>
  <c r="AK112" i="31" s="1"/>
  <c r="AK103" i="31"/>
  <c r="AK110" i="31" s="1"/>
  <c r="AK104" i="31"/>
  <c r="AK111" i="31" s="1"/>
  <c r="AK102" i="31"/>
  <c r="AK109" i="31" s="1"/>
  <c r="AD105" i="31"/>
  <c r="AD112" i="31" s="1"/>
  <c r="AD103" i="31"/>
  <c r="AD110" i="31" s="1"/>
  <c r="AD102" i="31"/>
  <c r="AD109" i="31" s="1"/>
  <c r="AD104" i="31"/>
  <c r="AD111" i="31" s="1"/>
  <c r="F105" i="31"/>
  <c r="F112" i="31" s="1"/>
  <c r="F103" i="31"/>
  <c r="F110" i="31" s="1"/>
  <c r="F102" i="31"/>
  <c r="F109" i="31" s="1"/>
  <c r="F104" i="31"/>
  <c r="F111" i="31" s="1"/>
  <c r="AM105" i="31"/>
  <c r="AM112" i="31" s="1"/>
  <c r="AM103" i="31"/>
  <c r="AM110" i="31" s="1"/>
  <c r="AM104" i="31"/>
  <c r="AM111" i="31" s="1"/>
  <c r="AM102" i="31"/>
  <c r="AM109" i="31" s="1"/>
  <c r="AI104" i="31"/>
  <c r="AI111" i="31" s="1"/>
  <c r="AI102" i="31"/>
  <c r="AI109" i="31" s="1"/>
  <c r="AI105" i="31"/>
  <c r="AI112" i="31" s="1"/>
  <c r="AI103" i="31"/>
  <c r="AI110" i="31" s="1"/>
  <c r="R104" i="31"/>
  <c r="R111" i="31" s="1"/>
  <c r="R102" i="31"/>
  <c r="R109" i="31" s="1"/>
  <c r="R105" i="31"/>
  <c r="R112" i="31" s="1"/>
  <c r="R103" i="31"/>
  <c r="R110" i="31" s="1"/>
  <c r="L104" i="31"/>
  <c r="L111" i="31" s="1"/>
  <c r="L102" i="31"/>
  <c r="L109" i="31" s="1"/>
  <c r="L105" i="31"/>
  <c r="L112" i="31" s="1"/>
  <c r="L103" i="31"/>
  <c r="L110" i="31" s="1"/>
  <c r="V105" i="31"/>
  <c r="V112" i="31" s="1"/>
  <c r="V103" i="31"/>
  <c r="V110" i="31" s="1"/>
  <c r="V102" i="31"/>
  <c r="V109" i="31" s="1"/>
  <c r="V104" i="31"/>
  <c r="V111" i="31" s="1"/>
  <c r="E105" i="31"/>
  <c r="E112" i="31" s="1"/>
  <c r="E103" i="31"/>
  <c r="E110" i="31" s="1"/>
  <c r="E104" i="31"/>
  <c r="E111" i="31" s="1"/>
  <c r="E102" i="31"/>
  <c r="E109" i="31" s="1"/>
  <c r="AO104" i="31"/>
  <c r="AO111" i="31" s="1"/>
  <c r="AO102" i="31"/>
  <c r="AO109" i="31" s="1"/>
  <c r="AO105" i="31"/>
  <c r="AO112" i="31" s="1"/>
  <c r="AO103" i="31"/>
  <c r="AO110" i="31" s="1"/>
  <c r="W105" i="31"/>
  <c r="W112" i="31" s="1"/>
  <c r="W103" i="31"/>
  <c r="W110" i="31" s="1"/>
  <c r="W104" i="31"/>
  <c r="W111" i="31" s="1"/>
  <c r="W102" i="31"/>
  <c r="W109" i="31" s="1"/>
  <c r="I104" i="31"/>
  <c r="I111" i="31" s="1"/>
  <c r="I102" i="31"/>
  <c r="I109" i="31" s="1"/>
  <c r="I105" i="31"/>
  <c r="I112" i="31" s="1"/>
  <c r="I103" i="31"/>
  <c r="I110" i="31" s="1"/>
  <c r="X102" i="31"/>
  <c r="X109" i="31" s="1"/>
  <c r="X105" i="31"/>
  <c r="X112" i="31" s="1"/>
  <c r="X103" i="31"/>
  <c r="X110" i="31" s="1"/>
  <c r="X104" i="31"/>
  <c r="X111" i="31" s="1"/>
  <c r="K104" i="31"/>
  <c r="K111" i="31" s="1"/>
  <c r="K102" i="31"/>
  <c r="K109" i="31" s="1"/>
  <c r="K105" i="31"/>
  <c r="K112" i="31" s="1"/>
  <c r="K103" i="31"/>
  <c r="K110" i="31" s="1"/>
  <c r="N105" i="31"/>
  <c r="N112" i="31" s="1"/>
  <c r="N103" i="31"/>
  <c r="N110" i="31" s="1"/>
  <c r="N102" i="31"/>
  <c r="N109" i="31" s="1"/>
  <c r="N104" i="31"/>
  <c r="N111" i="31" s="1"/>
  <c r="AE105" i="31"/>
  <c r="AE112" i="31" s="1"/>
  <c r="AE103" i="31"/>
  <c r="AE110" i="31" s="1"/>
  <c r="AE104" i="31"/>
  <c r="AE111" i="31" s="1"/>
  <c r="AE102" i="31"/>
  <c r="AE109" i="31" s="1"/>
  <c r="M105" i="31"/>
  <c r="M112" i="31" s="1"/>
  <c r="M103" i="31"/>
  <c r="M110" i="31" s="1"/>
  <c r="M104" i="31"/>
  <c r="M111" i="31" s="1"/>
  <c r="M102" i="31"/>
  <c r="M109" i="31" s="1"/>
  <c r="AH104" i="31"/>
  <c r="AH111" i="31" s="1"/>
  <c r="AH102" i="31"/>
  <c r="AH109" i="31" s="1"/>
  <c r="AH103" i="31"/>
  <c r="AH110" i="31" s="1"/>
  <c r="AH105" i="31"/>
  <c r="AH112" i="31" s="1"/>
  <c r="Z104" i="31"/>
  <c r="Z111" i="31" s="1"/>
  <c r="Z102" i="31"/>
  <c r="Z109" i="31" s="1"/>
  <c r="Z105" i="31"/>
  <c r="Z112" i="31" s="1"/>
  <c r="Z103" i="31"/>
  <c r="Z110" i="31" s="1"/>
  <c r="AP104" i="31"/>
  <c r="AP111" i="31" s="1"/>
  <c r="AP102" i="31"/>
  <c r="AP109" i="31" s="1"/>
  <c r="AP103" i="31"/>
  <c r="AP110" i="31" s="1"/>
  <c r="AP105" i="31"/>
  <c r="AP112" i="31" s="1"/>
  <c r="G105" i="31"/>
  <c r="G112" i="31" s="1"/>
  <c r="G103" i="31"/>
  <c r="G110" i="31" s="1"/>
  <c r="G104" i="31"/>
  <c r="G111" i="31" s="1"/>
  <c r="G102" i="31"/>
  <c r="G109" i="31" s="1"/>
  <c r="T104" i="31"/>
  <c r="T111" i="31" s="1"/>
  <c r="T102" i="31"/>
  <c r="T109" i="31" s="1"/>
  <c r="T105" i="31"/>
  <c r="T112" i="31" s="1"/>
  <c r="T103" i="31"/>
  <c r="T110" i="31" s="1"/>
  <c r="Q104" i="31"/>
  <c r="Q111" i="31" s="1"/>
  <c r="Q102" i="31"/>
  <c r="Q109" i="31" s="1"/>
  <c r="Q105" i="31"/>
  <c r="Q112" i="31" s="1"/>
  <c r="Q103" i="31"/>
  <c r="Q110" i="31" s="1"/>
  <c r="AC105" i="31"/>
  <c r="AC112" i="31" s="1"/>
  <c r="AC103" i="31"/>
  <c r="AC110" i="31" s="1"/>
  <c r="AC104" i="31"/>
  <c r="AC111" i="31" s="1"/>
  <c r="AC102" i="31"/>
  <c r="AC109" i="31" s="1"/>
  <c r="O105" i="31"/>
  <c r="O112" i="31" s="1"/>
  <c r="O103" i="31"/>
  <c r="O110" i="31" s="1"/>
  <c r="O104" i="31"/>
  <c r="O111" i="31" s="1"/>
  <c r="O102" i="31"/>
  <c r="O109" i="31" s="1"/>
  <c r="J104" i="31"/>
  <c r="J111" i="31" s="1"/>
  <c r="J102" i="31"/>
  <c r="J109" i="31" s="1"/>
  <c r="J105" i="31"/>
  <c r="J112" i="31" s="1"/>
  <c r="J103" i="31"/>
  <c r="J110" i="31" s="1"/>
  <c r="AF102" i="31"/>
  <c r="AF109" i="31" s="1"/>
  <c r="AF105" i="31"/>
  <c r="AF112" i="31" s="1"/>
  <c r="AF103" i="31"/>
  <c r="AF110" i="31" s="1"/>
  <c r="AF104" i="31"/>
  <c r="AF111" i="31" s="1"/>
  <c r="P102" i="31"/>
  <c r="P109" i="31" s="1"/>
  <c r="P105" i="31"/>
  <c r="P112" i="31" s="1"/>
  <c r="P103" i="31"/>
  <c r="P110" i="31" s="1"/>
  <c r="P104" i="31"/>
  <c r="P111" i="31" s="1"/>
  <c r="AN102" i="31"/>
  <c r="AN109" i="31" s="1"/>
  <c r="AN105" i="31"/>
  <c r="AN112" i="31" s="1"/>
  <c r="AN103" i="31"/>
  <c r="AN110" i="31" s="1"/>
  <c r="AN104" i="31"/>
  <c r="AN111" i="31" s="1"/>
  <c r="AG104" i="31"/>
  <c r="AG111" i="31" s="1"/>
  <c r="AG102" i="31"/>
  <c r="AG109" i="31" s="1"/>
  <c r="AG105" i="31"/>
  <c r="AG112" i="31" s="1"/>
  <c r="AG103" i="31"/>
  <c r="AG110" i="31" s="1"/>
  <c r="S104" i="31"/>
  <c r="S111" i="31" s="1"/>
  <c r="S102" i="31"/>
  <c r="S109" i="31" s="1"/>
  <c r="S105" i="31"/>
  <c r="S112" i="31" s="1"/>
  <c r="S103" i="31"/>
  <c r="S110" i="31" s="1"/>
  <c r="H37" i="15"/>
  <c r="L171" i="3"/>
  <c r="H63" i="15" s="1"/>
  <c r="HA71" i="6"/>
  <c r="G65" i="4" l="1"/>
  <c r="I65" i="4" s="1"/>
  <c r="DG65" i="4" s="1"/>
  <c r="G66" i="4"/>
  <c r="I66" i="4" s="1"/>
  <c r="DG66" i="4" s="1"/>
  <c r="G67" i="4"/>
  <c r="I67" i="4" s="1"/>
  <c r="DG67" i="4" s="1"/>
  <c r="G68" i="4"/>
  <c r="I68" i="4" s="1"/>
  <c r="DG68" i="4" s="1"/>
  <c r="G69" i="4"/>
  <c r="I69" i="4" s="1"/>
  <c r="DG69" i="4" s="1"/>
  <c r="G70" i="4"/>
  <c r="I70" i="4" s="1"/>
  <c r="DG70" i="4" s="1"/>
  <c r="G71" i="4"/>
  <c r="I71" i="4" s="1"/>
  <c r="DG71" i="4" s="1"/>
  <c r="G72" i="4"/>
  <c r="I72" i="4" s="1"/>
  <c r="DG72" i="4" s="1"/>
  <c r="G73" i="4"/>
  <c r="I73" i="4" s="1"/>
  <c r="DG73" i="4" s="1"/>
  <c r="G74" i="4"/>
  <c r="I74" i="4" s="1"/>
  <c r="DG74" i="4" s="1"/>
  <c r="G75" i="4"/>
  <c r="I75" i="4" s="1"/>
  <c r="DG75" i="4" s="1"/>
  <c r="G76" i="4"/>
  <c r="I76" i="4" s="1"/>
  <c r="DG76" i="4" s="1"/>
  <c r="G78" i="4"/>
  <c r="I78" i="4" s="1"/>
  <c r="DG78" i="4" s="1"/>
  <c r="G79" i="4"/>
  <c r="I79" i="4" s="1"/>
  <c r="DG79" i="4" s="1"/>
  <c r="G80" i="4"/>
  <c r="I80" i="4" s="1"/>
  <c r="DG80" i="4" s="1"/>
  <c r="HB72" i="6" l="1"/>
  <c r="HB71" i="6"/>
  <c r="J41" i="6"/>
  <c r="G73" i="6"/>
  <c r="G79" i="6" s="1"/>
  <c r="K82" i="4"/>
  <c r="H87" i="4"/>
  <c r="F87" i="4"/>
  <c r="M82" i="4"/>
  <c r="M87" i="4" s="1"/>
  <c r="J87" i="4" l="1"/>
  <c r="K87" i="4"/>
  <c r="C28" i="31" l="1"/>
  <c r="HB44" i="6" l="1"/>
  <c r="HB45" i="6"/>
  <c r="HB46" i="6"/>
  <c r="HB47" i="6"/>
  <c r="HB48" i="6"/>
  <c r="HB49" i="6"/>
  <c r="HB50" i="6"/>
  <c r="HB51" i="6"/>
  <c r="HB52" i="6"/>
  <c r="HB53" i="6"/>
  <c r="HB54" i="6"/>
  <c r="HB55" i="6"/>
  <c r="HB56" i="6"/>
  <c r="HB57" i="6"/>
  <c r="HB58" i="6"/>
  <c r="HB59" i="6"/>
  <c r="HB60" i="6"/>
  <c r="HB61" i="6"/>
  <c r="HB62" i="6"/>
  <c r="HB63" i="6"/>
  <c r="HB64" i="6"/>
  <c r="HB65" i="6"/>
  <c r="HB66" i="6"/>
  <c r="HB67" i="6"/>
  <c r="HB68" i="6"/>
  <c r="HB69" i="6"/>
  <c r="HB70" i="6"/>
  <c r="G79" i="3" l="1"/>
  <c r="M79" i="3" s="1"/>
  <c r="G17" i="15" l="1"/>
  <c r="I17" i="15" l="1"/>
  <c r="D26" i="15" l="1"/>
  <c r="A26" i="15"/>
  <c r="D25" i="15"/>
  <c r="A25" i="15"/>
  <c r="D24" i="15"/>
  <c r="A24" i="15"/>
  <c r="D23" i="15"/>
  <c r="A23" i="15"/>
  <c r="D22" i="15" l="1"/>
  <c r="D21" i="15"/>
  <c r="D20" i="15"/>
  <c r="D19" i="15"/>
  <c r="D18" i="15"/>
  <c r="D17" i="15"/>
  <c r="AW87" i="4" l="1"/>
  <c r="AV82" i="4"/>
  <c r="AV87" i="4" s="1"/>
  <c r="AU82" i="4"/>
  <c r="AU87" i="4" s="1"/>
  <c r="AT82" i="4"/>
  <c r="AT87" i="4" s="1"/>
  <c r="AS82" i="4"/>
  <c r="AS87" i="4" s="1"/>
  <c r="AR82" i="4"/>
  <c r="AR87" i="4" s="1"/>
  <c r="AQ82" i="4"/>
  <c r="AQ87" i="4" s="1"/>
  <c r="AP82" i="4"/>
  <c r="AP87" i="4" s="1"/>
  <c r="AO82" i="4"/>
  <c r="AO87" i="4" s="1"/>
  <c r="AN82" i="4"/>
  <c r="AN87" i="4" s="1"/>
  <c r="AM82" i="4"/>
  <c r="AM87" i="4" s="1"/>
  <c r="AL82" i="4"/>
  <c r="AL87" i="4" s="1"/>
  <c r="AK82" i="4"/>
  <c r="AK87" i="4" s="1"/>
  <c r="AJ82" i="4"/>
  <c r="AJ87" i="4" s="1"/>
  <c r="AI82" i="4"/>
  <c r="AI87" i="4" s="1"/>
  <c r="AH82" i="4"/>
  <c r="AH87" i="4" s="1"/>
  <c r="AG82" i="4"/>
  <c r="AG87" i="4" s="1"/>
  <c r="AF82" i="4"/>
  <c r="AF87" i="4" s="1"/>
  <c r="AE82" i="4"/>
  <c r="AE87" i="4" s="1"/>
  <c r="AD82" i="4"/>
  <c r="AD87" i="4" s="1"/>
  <c r="AC82" i="4"/>
  <c r="AC87" i="4" s="1"/>
  <c r="AB82" i="4"/>
  <c r="AB87" i="4" s="1"/>
  <c r="AA82" i="4"/>
  <c r="AA87" i="4" s="1"/>
  <c r="AV42" i="4" l="1"/>
  <c r="AU42" i="4"/>
  <c r="AT42" i="4"/>
  <c r="AS42" i="4"/>
  <c r="AR42" i="4"/>
  <c r="AQ42" i="4"/>
  <c r="AP42" i="4"/>
  <c r="AO42" i="4"/>
  <c r="AN42"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CF41" i="6"/>
  <c r="CD41" i="6"/>
  <c r="CB41" i="6"/>
  <c r="BZ41" i="6"/>
  <c r="BX41" i="6"/>
  <c r="BV41" i="6"/>
  <c r="BT41" i="6"/>
  <c r="BR41" i="6"/>
  <c r="BP41" i="6"/>
  <c r="BN41" i="6"/>
  <c r="BL41" i="6"/>
  <c r="BJ41" i="6"/>
  <c r="BH41" i="6"/>
  <c r="BF41" i="6"/>
  <c r="BD41" i="6"/>
  <c r="BB41" i="6"/>
  <c r="AZ41" i="6"/>
  <c r="AX41" i="6"/>
  <c r="AV41" i="6"/>
  <c r="H25" i="15"/>
  <c r="H21" i="15"/>
  <c r="G108" i="3"/>
  <c r="G107" i="3"/>
  <c r="G106" i="3"/>
  <c r="G105" i="3"/>
  <c r="G104" i="3"/>
  <c r="G103" i="3"/>
  <c r="G102" i="3"/>
  <c r="G101" i="3"/>
  <c r="M101" i="3" s="1"/>
  <c r="Z82" i="4"/>
  <c r="Z87" i="4" s="1"/>
  <c r="Y82" i="4"/>
  <c r="Y87" i="4" s="1"/>
  <c r="X87" i="4"/>
  <c r="W82" i="4"/>
  <c r="W87" i="4" s="1"/>
  <c r="V82" i="4"/>
  <c r="V87" i="4" s="1"/>
  <c r="U82" i="4"/>
  <c r="U87" i="4" s="1"/>
  <c r="T82" i="4"/>
  <c r="T87" i="4" s="1"/>
  <c r="S82" i="4"/>
  <c r="S87" i="4" s="1"/>
  <c r="R82" i="4"/>
  <c r="R87" i="4" s="1"/>
  <c r="Q82" i="4"/>
  <c r="Q87" i="4" s="1"/>
  <c r="P82" i="4"/>
  <c r="P87" i="4" s="1"/>
  <c r="O82" i="4"/>
  <c r="O87" i="4" s="1"/>
  <c r="N87" i="4"/>
  <c r="L82" i="4"/>
  <c r="G64" i="4"/>
  <c r="I64" i="4" s="1"/>
  <c r="DG64" i="4" s="1"/>
  <c r="G63" i="4"/>
  <c r="I63" i="4" s="1"/>
  <c r="DG63" i="4" s="1"/>
  <c r="G62" i="4"/>
  <c r="I62" i="4" s="1"/>
  <c r="DG62" i="4" s="1"/>
  <c r="G61" i="4"/>
  <c r="I61" i="4" s="1"/>
  <c r="DG61" i="4" s="1"/>
  <c r="G60" i="4"/>
  <c r="I60" i="4" s="1"/>
  <c r="DG60" i="4" s="1"/>
  <c r="G59" i="4"/>
  <c r="I59" i="4" s="1"/>
  <c r="DG59" i="4" s="1"/>
  <c r="G58" i="4"/>
  <c r="I58" i="4" s="1"/>
  <c r="DG58" i="4" s="1"/>
  <c r="G57" i="4"/>
  <c r="I57" i="4" s="1"/>
  <c r="DG57" i="4" s="1"/>
  <c r="G56" i="4"/>
  <c r="I56" i="4" s="1"/>
  <c r="DG56" i="4" s="1"/>
  <c r="G55" i="4"/>
  <c r="I55" i="4" s="1"/>
  <c r="DG55" i="4" s="1"/>
  <c r="G54" i="4"/>
  <c r="I54" i="4" s="1"/>
  <c r="DG54" i="4" s="1"/>
  <c r="G53" i="4"/>
  <c r="I53" i="4" s="1"/>
  <c r="DG53" i="4" s="1"/>
  <c r="G52" i="4"/>
  <c r="I52" i="4" s="1"/>
  <c r="DG52" i="4" s="1"/>
  <c r="G50" i="4"/>
  <c r="I50" i="4" s="1"/>
  <c r="DG50" i="4" s="1"/>
  <c r="G49" i="4"/>
  <c r="I49" i="4" s="1"/>
  <c r="DG49" i="4" s="1"/>
  <c r="G48" i="4"/>
  <c r="I48" i="4" s="1"/>
  <c r="DG48" i="4" s="1"/>
  <c r="G47" i="4"/>
  <c r="G100" i="3"/>
  <c r="G99" i="3"/>
  <c r="G98" i="3"/>
  <c r="G97" i="3"/>
  <c r="G96" i="3"/>
  <c r="M96" i="3" s="1"/>
  <c r="G94" i="3"/>
  <c r="G93" i="3"/>
  <c r="G92" i="3"/>
  <c r="G91" i="3"/>
  <c r="G90" i="3"/>
  <c r="G89" i="3"/>
  <c r="G88" i="3"/>
  <c r="G87" i="3"/>
  <c r="G86" i="3"/>
  <c r="G85" i="3"/>
  <c r="G84" i="3"/>
  <c r="G83" i="3"/>
  <c r="G82" i="3"/>
  <c r="G81" i="3"/>
  <c r="G80" i="3"/>
  <c r="M80" i="3" s="1"/>
  <c r="G25" i="15"/>
  <c r="G78" i="3"/>
  <c r="M78" i="3" s="1"/>
  <c r="G77" i="3"/>
  <c r="G76" i="3"/>
  <c r="M76" i="3" s="1"/>
  <c r="G75" i="3"/>
  <c r="M75" i="3" s="1"/>
  <c r="G74" i="3"/>
  <c r="M74" i="3" s="1"/>
  <c r="G73" i="3"/>
  <c r="M73" i="3" s="1"/>
  <c r="G72" i="3"/>
  <c r="A22" i="15"/>
  <c r="A21" i="15"/>
  <c r="M58" i="15"/>
  <c r="A17" i="15"/>
  <c r="A18" i="15"/>
  <c r="A19" i="15"/>
  <c r="A20" i="15"/>
  <c r="H41" i="6"/>
  <c r="L41" i="6"/>
  <c r="N41" i="6"/>
  <c r="P41" i="6"/>
  <c r="R41" i="6"/>
  <c r="T41" i="6"/>
  <c r="V41" i="6"/>
  <c r="X41" i="6"/>
  <c r="Z41" i="6"/>
  <c r="AB41" i="6"/>
  <c r="AD41" i="6"/>
  <c r="AF41" i="6"/>
  <c r="AH41" i="6"/>
  <c r="AJ41" i="6"/>
  <c r="AL41" i="6"/>
  <c r="AN41" i="6"/>
  <c r="AP41" i="6"/>
  <c r="AR41" i="6"/>
  <c r="AT41" i="6"/>
  <c r="AK73" i="6"/>
  <c r="AK79" i="6" s="1"/>
  <c r="G171" i="3" l="1"/>
  <c r="G63" i="15" s="1"/>
  <c r="M72" i="3"/>
  <c r="I47" i="4"/>
  <c r="G82" i="4"/>
  <c r="L87" i="4"/>
  <c r="G84" i="4"/>
  <c r="L31" i="15"/>
  <c r="G85" i="4"/>
  <c r="O58" i="15"/>
  <c r="M91" i="3"/>
  <c r="G37" i="15"/>
  <c r="I37" i="15" s="1"/>
  <c r="M109" i="3"/>
  <c r="G55" i="15"/>
  <c r="I55" i="15" s="1"/>
  <c r="M84" i="3"/>
  <c r="G30" i="15"/>
  <c r="I30" i="15" s="1"/>
  <c r="M88" i="3"/>
  <c r="G34" i="15"/>
  <c r="I34" i="15" s="1"/>
  <c r="M92" i="3"/>
  <c r="G38" i="15"/>
  <c r="I38" i="15" s="1"/>
  <c r="G42" i="15"/>
  <c r="I42" i="15" s="1"/>
  <c r="M100" i="3"/>
  <c r="G46" i="15"/>
  <c r="I46" i="15" s="1"/>
  <c r="M102" i="3"/>
  <c r="G48" i="15"/>
  <c r="I48" i="15" s="1"/>
  <c r="M106" i="3"/>
  <c r="G52" i="15"/>
  <c r="I52" i="15" s="1"/>
  <c r="G56" i="15"/>
  <c r="I56" i="15" s="1"/>
  <c r="M83" i="3"/>
  <c r="G29" i="15"/>
  <c r="I29" i="15" s="1"/>
  <c r="M95" i="3"/>
  <c r="G41" i="15"/>
  <c r="I41" i="15" s="1"/>
  <c r="M105" i="3"/>
  <c r="G51" i="15"/>
  <c r="I51" i="15" s="1"/>
  <c r="M81" i="3"/>
  <c r="G27" i="15"/>
  <c r="I27" i="15" s="1"/>
  <c r="M85" i="3"/>
  <c r="G31" i="15"/>
  <c r="I31" i="15" s="1"/>
  <c r="M89" i="3"/>
  <c r="G35" i="15"/>
  <c r="I35" i="15" s="1"/>
  <c r="M93" i="3"/>
  <c r="G39" i="15"/>
  <c r="I39" i="15" s="1"/>
  <c r="M97" i="3"/>
  <c r="G43" i="15"/>
  <c r="I43" i="15" s="1"/>
  <c r="M103" i="3"/>
  <c r="G49" i="15"/>
  <c r="I49" i="15" s="1"/>
  <c r="M107" i="3"/>
  <c r="G53" i="15"/>
  <c r="I53" i="15" s="1"/>
  <c r="M87" i="3"/>
  <c r="G33" i="15"/>
  <c r="I33" i="15" s="1"/>
  <c r="M99" i="3"/>
  <c r="G45" i="15"/>
  <c r="I45" i="15" s="1"/>
  <c r="G47" i="15"/>
  <c r="I47" i="15" s="1"/>
  <c r="M82" i="3"/>
  <c r="G28" i="15"/>
  <c r="I28" i="15" s="1"/>
  <c r="M86" i="3"/>
  <c r="G32" i="15"/>
  <c r="I32" i="15" s="1"/>
  <c r="M90" i="3"/>
  <c r="G36" i="15"/>
  <c r="I36" i="15" s="1"/>
  <c r="M94" i="3"/>
  <c r="G40" i="15"/>
  <c r="I40" i="15" s="1"/>
  <c r="M98" i="3"/>
  <c r="G44" i="15"/>
  <c r="I44" i="15" s="1"/>
  <c r="M104" i="3"/>
  <c r="G50" i="15"/>
  <c r="I50" i="15" s="1"/>
  <c r="M108" i="3"/>
  <c r="G54" i="15"/>
  <c r="I54" i="15" s="1"/>
  <c r="G23" i="15"/>
  <c r="M77" i="3"/>
  <c r="G21" i="15"/>
  <c r="G18" i="15"/>
  <c r="G20" i="15"/>
  <c r="BE73" i="6"/>
  <c r="BE79" i="6" s="1"/>
  <c r="BC73" i="6"/>
  <c r="BC79" i="6" s="1"/>
  <c r="H23" i="15"/>
  <c r="H24" i="15"/>
  <c r="H22" i="15"/>
  <c r="H26" i="15"/>
  <c r="H19" i="15"/>
  <c r="H18" i="15"/>
  <c r="H20" i="15"/>
  <c r="BG73" i="6"/>
  <c r="BG79" i="6" s="1"/>
  <c r="AI73" i="6"/>
  <c r="AI79" i="6" s="1"/>
  <c r="AQ73" i="6"/>
  <c r="AQ79" i="6" s="1"/>
  <c r="BI73" i="6"/>
  <c r="BI79" i="6" s="1"/>
  <c r="Q73" i="6"/>
  <c r="Q79" i="6" s="1"/>
  <c r="I25" i="15"/>
  <c r="G24" i="15"/>
  <c r="BK73" i="6"/>
  <c r="BK79" i="6" s="1"/>
  <c r="G26" i="15"/>
  <c r="BO73" i="6"/>
  <c r="BO79" i="6" s="1"/>
  <c r="AA73" i="6"/>
  <c r="AA79" i="6" s="1"/>
  <c r="S73" i="6"/>
  <c r="S79" i="6" s="1"/>
  <c r="I73" i="6"/>
  <c r="AG73" i="6"/>
  <c r="AG79" i="6" s="1"/>
  <c r="BM73" i="6"/>
  <c r="BM79" i="6" s="1"/>
  <c r="G19" i="15"/>
  <c r="AO73" i="6"/>
  <c r="AO79" i="6" s="1"/>
  <c r="U73" i="6"/>
  <c r="U79" i="6" s="1"/>
  <c r="BQ73" i="6"/>
  <c r="BQ79" i="6" s="1"/>
  <c r="O73" i="6"/>
  <c r="O79" i="6" s="1"/>
  <c r="Y73" i="6"/>
  <c r="Y79" i="6" s="1"/>
  <c r="K73" i="6"/>
  <c r="K79" i="6" s="1"/>
  <c r="HA54" i="6"/>
  <c r="AU73" i="6"/>
  <c r="AU79" i="6" s="1"/>
  <c r="W73" i="6"/>
  <c r="W79" i="6" s="1"/>
  <c r="AM73" i="6"/>
  <c r="AM79" i="6" s="1"/>
  <c r="AE73" i="6"/>
  <c r="AE79" i="6" s="1"/>
  <c r="AS73" i="6"/>
  <c r="AS79" i="6" s="1"/>
  <c r="AC73" i="6"/>
  <c r="AC79" i="6" s="1"/>
  <c r="M73" i="6"/>
  <c r="M79" i="6" s="1"/>
  <c r="G22" i="15"/>
  <c r="I79" i="6" l="1"/>
  <c r="M171" i="3"/>
  <c r="DG47" i="4"/>
  <c r="DG82" i="4" s="1"/>
  <c r="I82" i="4"/>
  <c r="L21" i="15"/>
  <c r="L27" i="15"/>
  <c r="M27" i="15" s="1"/>
  <c r="O27" i="15" s="1"/>
  <c r="L22" i="15"/>
  <c r="L26" i="15"/>
  <c r="L28" i="15"/>
  <c r="M28" i="15" s="1"/>
  <c r="O28" i="15" s="1"/>
  <c r="L18" i="15"/>
  <c r="L33" i="15"/>
  <c r="M33" i="15" s="1"/>
  <c r="O33" i="15" s="1"/>
  <c r="L32" i="15"/>
  <c r="M32" i="15" s="1"/>
  <c r="O32" i="15" s="1"/>
  <c r="L24" i="15"/>
  <c r="L29" i="15"/>
  <c r="M29" i="15" s="1"/>
  <c r="O29" i="15" s="1"/>
  <c r="L30" i="15"/>
  <c r="M30" i="15" s="1"/>
  <c r="O30" i="15" s="1"/>
  <c r="L17" i="15"/>
  <c r="L23" i="15"/>
  <c r="L41" i="15"/>
  <c r="L25" i="15"/>
  <c r="M25" i="15" s="1"/>
  <c r="O25" i="15" s="1"/>
  <c r="G86" i="4"/>
  <c r="G87" i="4" s="1"/>
  <c r="K57" i="15"/>
  <c r="L19" i="15"/>
  <c r="I85" i="4"/>
  <c r="I84" i="4"/>
  <c r="L36" i="15"/>
  <c r="M36" i="15" s="1"/>
  <c r="O36" i="15" s="1"/>
  <c r="L34" i="15"/>
  <c r="M34" i="15" s="1"/>
  <c r="O34" i="15" s="1"/>
  <c r="L47" i="15"/>
  <c r="M47" i="15" s="1"/>
  <c r="O47" i="15" s="1"/>
  <c r="L43" i="15"/>
  <c r="M43" i="15" s="1"/>
  <c r="O43" i="15" s="1"/>
  <c r="L42" i="15"/>
  <c r="M42" i="15" s="1"/>
  <c r="O42" i="15" s="1"/>
  <c r="L35" i="15"/>
  <c r="M35" i="15" s="1"/>
  <c r="O35" i="15" s="1"/>
  <c r="L40" i="15"/>
  <c r="M40" i="15" s="1"/>
  <c r="O40" i="15" s="1"/>
  <c r="L45" i="15"/>
  <c r="M45" i="15" s="1"/>
  <c r="O45" i="15" s="1"/>
  <c r="L44" i="15"/>
  <c r="M44" i="15" s="1"/>
  <c r="O44" i="15" s="1"/>
  <c r="L46" i="15"/>
  <c r="M46" i="15" s="1"/>
  <c r="O46" i="15" s="1"/>
  <c r="M31" i="15"/>
  <c r="O31" i="15" s="1"/>
  <c r="G57" i="15"/>
  <c r="G64" i="15" s="1"/>
  <c r="H57" i="15"/>
  <c r="H64" i="15" s="1"/>
  <c r="I26" i="15"/>
  <c r="I23" i="15"/>
  <c r="L20" i="15"/>
  <c r="I20" i="15"/>
  <c r="HA47" i="6"/>
  <c r="I18" i="15"/>
  <c r="BU73" i="6"/>
  <c r="BU79" i="6" s="1"/>
  <c r="HA53" i="6"/>
  <c r="CG73" i="6"/>
  <c r="CG79" i="6" s="1"/>
  <c r="BA73" i="6"/>
  <c r="BA79" i="6" s="1"/>
  <c r="HA49" i="6"/>
  <c r="AW73" i="6"/>
  <c r="AW79" i="6" s="1"/>
  <c r="HA48" i="6"/>
  <c r="HA52" i="6"/>
  <c r="HA58" i="6"/>
  <c r="HA45" i="6"/>
  <c r="HA64" i="6"/>
  <c r="I19" i="15"/>
  <c r="I22" i="15"/>
  <c r="I24" i="15"/>
  <c r="HA55" i="6"/>
  <c r="HA72" i="6"/>
  <c r="HA65" i="6"/>
  <c r="HA60" i="6"/>
  <c r="HA59" i="6"/>
  <c r="HA56" i="6"/>
  <c r="BY73" i="6"/>
  <c r="BY79" i="6" s="1"/>
  <c r="I21" i="15"/>
  <c r="HA70" i="6"/>
  <c r="HA69" i="6"/>
  <c r="HA51" i="6"/>
  <c r="CC73" i="6"/>
  <c r="CC79" i="6" s="1"/>
  <c r="HA66" i="6"/>
  <c r="HA63" i="6"/>
  <c r="CA73" i="6"/>
  <c r="CA79" i="6" s="1"/>
  <c r="AY73" i="6"/>
  <c r="AY79" i="6" s="1"/>
  <c r="HA57" i="6"/>
  <c r="BS73" i="6"/>
  <c r="BS79" i="6" s="1"/>
  <c r="BW73" i="6"/>
  <c r="BW79" i="6" s="1"/>
  <c r="CE73" i="6"/>
  <c r="CE79" i="6" s="1"/>
  <c r="HA61" i="6"/>
  <c r="HA62" i="6"/>
  <c r="D31" i="31" l="1"/>
  <c r="CZ28" i="31"/>
  <c r="N120" i="3"/>
  <c r="N158" i="3"/>
  <c r="N150" i="3"/>
  <c r="N142" i="3"/>
  <c r="N134" i="3"/>
  <c r="N132" i="3"/>
  <c r="N152" i="3"/>
  <c r="N166" i="3"/>
  <c r="N131" i="3"/>
  <c r="N162" i="3"/>
  <c r="N144" i="3"/>
  <c r="N164" i="3"/>
  <c r="N156" i="3"/>
  <c r="N148" i="3"/>
  <c r="N140" i="3"/>
  <c r="N146" i="3"/>
  <c r="N138" i="3"/>
  <c r="N170" i="3"/>
  <c r="N154" i="3"/>
  <c r="N137" i="3"/>
  <c r="N129" i="3"/>
  <c r="N145" i="3"/>
  <c r="N119" i="3"/>
  <c r="N139" i="3"/>
  <c r="N163" i="3"/>
  <c r="N168" i="3"/>
  <c r="N149" i="3"/>
  <c r="N133" i="3"/>
  <c r="N126" i="3"/>
  <c r="N135" i="3"/>
  <c r="N171" i="3"/>
  <c r="N169" i="3"/>
  <c r="N161" i="3"/>
  <c r="N153" i="3"/>
  <c r="N136" i="3"/>
  <c r="N125" i="3"/>
  <c r="N141" i="3"/>
  <c r="N143" i="3"/>
  <c r="N122" i="3"/>
  <c r="N128" i="3"/>
  <c r="N160" i="3"/>
  <c r="N130" i="3"/>
  <c r="N155" i="3"/>
  <c r="N123" i="3"/>
  <c r="N147" i="3"/>
  <c r="N165" i="3"/>
  <c r="N124" i="3"/>
  <c r="N151" i="3"/>
  <c r="N121" i="3"/>
  <c r="N127" i="3"/>
  <c r="N118" i="3"/>
  <c r="N157" i="3"/>
  <c r="N167" i="3"/>
  <c r="N159" i="3"/>
  <c r="N112" i="3"/>
  <c r="N115" i="3"/>
  <c r="N113" i="3"/>
  <c r="N114" i="3"/>
  <c r="N111" i="3"/>
  <c r="N116" i="3"/>
  <c r="N117" i="3"/>
  <c r="N110" i="3"/>
  <c r="E21" i="16"/>
  <c r="E22" i="16"/>
  <c r="E29" i="16"/>
  <c r="E30" i="16"/>
  <c r="E28" i="16"/>
  <c r="E27" i="16"/>
  <c r="E26" i="16"/>
  <c r="N71" i="3"/>
  <c r="I63" i="15"/>
  <c r="HA46" i="6"/>
  <c r="HA77" i="6" s="1"/>
  <c r="GZ77" i="6"/>
  <c r="C34" i="31" s="1"/>
  <c r="M41" i="15"/>
  <c r="O41" i="15" s="1"/>
  <c r="C29" i="31"/>
  <c r="CZ29" i="31" s="1"/>
  <c r="C35" i="31"/>
  <c r="CZ35" i="31" s="1"/>
  <c r="D56" i="3"/>
  <c r="D58" i="3" s="1"/>
  <c r="M19" i="15"/>
  <c r="O19" i="15" s="1"/>
  <c r="HA44" i="6"/>
  <c r="HA73" i="6" s="1"/>
  <c r="M20" i="15"/>
  <c r="O20" i="15" s="1"/>
  <c r="M18" i="15"/>
  <c r="O18" i="15" s="1"/>
  <c r="M17" i="15"/>
  <c r="N101" i="3"/>
  <c r="L48" i="15"/>
  <c r="M48" i="15" s="1"/>
  <c r="O48" i="15" s="1"/>
  <c r="M22" i="15"/>
  <c r="O22" i="15" s="1"/>
  <c r="I86" i="4"/>
  <c r="I87" i="4" s="1"/>
  <c r="L39" i="15"/>
  <c r="M39" i="15" s="1"/>
  <c r="O39" i="15" s="1"/>
  <c r="L54" i="15"/>
  <c r="M54" i="15" s="1"/>
  <c r="O54" i="15" s="1"/>
  <c r="L51" i="15"/>
  <c r="M51" i="15" s="1"/>
  <c r="O51" i="15" s="1"/>
  <c r="L50" i="15"/>
  <c r="M50" i="15" s="1"/>
  <c r="O50" i="15" s="1"/>
  <c r="L38" i="15"/>
  <c r="M38" i="15" s="1"/>
  <c r="O38" i="15" s="1"/>
  <c r="L52" i="15"/>
  <c r="M52" i="15" s="1"/>
  <c r="O52" i="15" s="1"/>
  <c r="L56" i="15"/>
  <c r="M56" i="15" s="1"/>
  <c r="O56" i="15" s="1"/>
  <c r="L53" i="15"/>
  <c r="M53" i="15" s="1"/>
  <c r="O53" i="15" s="1"/>
  <c r="L55" i="15"/>
  <c r="M55" i="15" s="1"/>
  <c r="O55" i="15" s="1"/>
  <c r="L49" i="15"/>
  <c r="M49" i="15" s="1"/>
  <c r="O49" i="15" s="1"/>
  <c r="I57" i="15"/>
  <c r="M26" i="15"/>
  <c r="O26" i="15" s="1"/>
  <c r="M21" i="15"/>
  <c r="O21" i="15" s="1"/>
  <c r="M24" i="15"/>
  <c r="O24" i="15" s="1"/>
  <c r="M23" i="15"/>
  <c r="O23" i="15" s="1"/>
  <c r="N85" i="3"/>
  <c r="N98" i="3"/>
  <c r="N73" i="3"/>
  <c r="N72" i="3"/>
  <c r="N77" i="3"/>
  <c r="N103" i="3"/>
  <c r="N108" i="3"/>
  <c r="N104" i="3"/>
  <c r="N109" i="3"/>
  <c r="N92" i="3"/>
  <c r="N76" i="3"/>
  <c r="N75" i="3"/>
  <c r="N78" i="3"/>
  <c r="N81" i="3"/>
  <c r="N91" i="3"/>
  <c r="N80" i="3"/>
  <c r="N83" i="3"/>
  <c r="N79" i="3"/>
  <c r="N86" i="3"/>
  <c r="N93" i="3"/>
  <c r="N105" i="3"/>
  <c r="N97" i="3"/>
  <c r="N74" i="3"/>
  <c r="N84" i="3"/>
  <c r="N88" i="3"/>
  <c r="N87" i="3"/>
  <c r="N82" i="3"/>
  <c r="N96" i="3"/>
  <c r="N90" i="3"/>
  <c r="N95" i="3"/>
  <c r="N106" i="3"/>
  <c r="N100" i="3"/>
  <c r="N99" i="3"/>
  <c r="N89" i="3"/>
  <c r="N107" i="3"/>
  <c r="N94" i="3"/>
  <c r="N102" i="3"/>
  <c r="CZ31" i="31" l="1"/>
  <c r="D40" i="31"/>
  <c r="D53" i="31"/>
  <c r="D57" i="31" s="1"/>
  <c r="D60" i="31"/>
  <c r="D62" i="31" s="1"/>
  <c r="HA76" i="6"/>
  <c r="HA78" i="6" s="1"/>
  <c r="CZ34" i="31"/>
  <c r="CZ38" i="31" s="1"/>
  <c r="C38" i="31"/>
  <c r="I64" i="15"/>
  <c r="C31" i="31"/>
  <c r="GZ78" i="6"/>
  <c r="GZ79" i="6" s="1"/>
  <c r="O17" i="15"/>
  <c r="L37" i="15"/>
  <c r="J57" i="15"/>
  <c r="CZ40" i="31" l="1"/>
  <c r="D50" i="31"/>
  <c r="D102" i="31" s="1"/>
  <c r="D109" i="31" s="1"/>
  <c r="D44" i="31"/>
  <c r="J63" i="15"/>
  <c r="J64" i="15" s="1"/>
  <c r="C40" i="31"/>
  <c r="C44" i="31" s="1"/>
  <c r="K63" i="15"/>
  <c r="K64" i="15" s="1"/>
  <c r="HA79" i="6"/>
  <c r="CZ44" i="31"/>
  <c r="M37" i="15"/>
  <c r="M57" i="15" s="1"/>
  <c r="L57" i="15"/>
  <c r="D105" i="31" l="1"/>
  <c r="D112" i="31" s="1"/>
  <c r="D103" i="31"/>
  <c r="D110" i="31" s="1"/>
  <c r="D104" i="31"/>
  <c r="D111" i="31" s="1"/>
  <c r="L63" i="15"/>
  <c r="M63" i="15" s="1"/>
  <c r="M64" i="15" s="1"/>
  <c r="A76" i="15"/>
  <c r="E76" i="15" s="1"/>
  <c r="G76" i="15" s="1"/>
  <c r="M59" i="15"/>
  <c r="O37" i="15"/>
  <c r="O57" i="15" s="1"/>
  <c r="O59" i="15" s="1"/>
  <c r="L6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Flores Siles,Doris</author>
  </authors>
  <commentList>
    <comment ref="C38" authorId="0" shapeId="0" xr:uid="{60AA3418-084D-42D4-8B57-38F1549D07C8}">
      <text>
        <r>
          <rPr>
            <b/>
            <sz val="9"/>
            <color indexed="81"/>
            <rFont val="Tahoma"/>
            <family val="2"/>
          </rPr>
          <t>Flores Siles,Doris:</t>
        </r>
        <r>
          <rPr>
            <sz val="9"/>
            <color indexed="81"/>
            <rFont val="Tahoma"/>
            <family val="2"/>
          </rPr>
          <t xml:space="preserve">
</t>
        </r>
        <r>
          <rPr>
            <b/>
            <sz val="9"/>
            <color indexed="81"/>
            <rFont val="Tahoma"/>
            <family val="2"/>
          </rPr>
          <t>Operational Contact</t>
        </r>
        <r>
          <rPr>
            <sz val="9"/>
            <color indexed="81"/>
            <rFont val="Tahoma"/>
            <family val="2"/>
          </rPr>
          <t xml:space="preserve"> is the person responsible for the oversight of the day-to-day operations of the unit. </t>
        </r>
      </text>
    </comment>
    <comment ref="C41" authorId="0" shapeId="0" xr:uid="{182A41AA-7A06-497D-8FFE-4AEB5C20D654}">
      <text>
        <r>
          <rPr>
            <b/>
            <sz val="9"/>
            <color indexed="81"/>
            <rFont val="Tahoma"/>
            <family val="2"/>
          </rPr>
          <t>Flores Siles,Doris:</t>
        </r>
        <r>
          <rPr>
            <sz val="9"/>
            <color indexed="81"/>
            <rFont val="Tahoma"/>
            <family val="2"/>
          </rPr>
          <t xml:space="preserve">
</t>
        </r>
        <r>
          <rPr>
            <b/>
            <sz val="9"/>
            <color indexed="81"/>
            <rFont val="Tahoma"/>
            <family val="2"/>
          </rPr>
          <t>Fiscal Contact</t>
        </r>
        <r>
          <rPr>
            <sz val="9"/>
            <color indexed="81"/>
            <rFont val="Tahoma"/>
            <family val="2"/>
          </rPr>
          <t xml:space="preserve"> is the person responsible for the day-to-day accounting responsibities. </t>
        </r>
      </text>
    </comment>
    <comment ref="C56" authorId="0" shapeId="0" xr:uid="{B844DA03-091D-4A36-9F2A-A27126811B26}">
      <text>
        <r>
          <rPr>
            <b/>
            <sz val="9"/>
            <color indexed="81"/>
            <rFont val="Tahoma"/>
            <family val="2"/>
          </rPr>
          <t>Flores Siles,Doris:</t>
        </r>
        <r>
          <rPr>
            <sz val="9"/>
            <color indexed="81"/>
            <rFont val="Tahoma"/>
            <family val="2"/>
          </rPr>
          <t xml:space="preserve">
Cash Basis: actual amount of cash received.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Doris Flores</author>
  </authors>
  <commentList>
    <comment ref="B47" authorId="0" shapeId="0" xr:uid="{15662C79-BF09-44FD-8592-9E765BD94868}">
      <text>
        <r>
          <rPr>
            <b/>
            <sz val="9"/>
            <color indexed="81"/>
            <rFont val="Tahoma"/>
            <family val="2"/>
          </rPr>
          <t>Doris Flores:</t>
        </r>
        <r>
          <rPr>
            <sz val="9"/>
            <color indexed="81"/>
            <rFont val="Tahoma"/>
            <family val="2"/>
          </rPr>
          <t xml:space="preserve">
Total units sold for Internal and External Customers. Hours/Pages/Product Measures</t>
        </r>
      </text>
    </comment>
    <comment ref="B57" authorId="0" shapeId="0" xr:uid="{DF4F5146-D564-4BFA-9E3B-7EAD082BEC9E}">
      <text>
        <r>
          <rPr>
            <b/>
            <sz val="9"/>
            <color indexed="81"/>
            <rFont val="Tahoma"/>
            <family val="2"/>
          </rPr>
          <t>Doris Flores:</t>
        </r>
        <r>
          <rPr>
            <sz val="9"/>
            <color indexed="81"/>
            <rFont val="Tahoma"/>
            <family val="2"/>
          </rPr>
          <t xml:space="preserve">
This will show the difference between what you are charging and the cost per unit before institutional support (IS).</t>
        </r>
      </text>
    </comment>
  </commentList>
</comments>
</file>

<file path=xl/sharedStrings.xml><?xml version="1.0" encoding="utf-8"?>
<sst xmlns="http://schemas.openxmlformats.org/spreadsheetml/2006/main" count="7774" uniqueCount="3407">
  <si>
    <t xml:space="preserve"> </t>
  </si>
  <si>
    <t>Seq #</t>
  </si>
  <si>
    <t>Service Line</t>
  </si>
  <si>
    <t>Total</t>
  </si>
  <si>
    <t>Unallowable Expenditures</t>
  </si>
  <si>
    <t>Fines or Penalties</t>
  </si>
  <si>
    <t>Interest</t>
  </si>
  <si>
    <t>Lobbying</t>
  </si>
  <si>
    <t>Prior Year (Surplus)/Deficit</t>
  </si>
  <si>
    <t>Building
Number</t>
  </si>
  <si>
    <t>Building
Name</t>
  </si>
  <si>
    <t>Room
Number</t>
  </si>
  <si>
    <t>TOTAL UNITS FOR THE YEAR</t>
  </si>
  <si>
    <t>Totals</t>
  </si>
  <si>
    <t>Revenue per Service Line</t>
  </si>
  <si>
    <t>Type of Unit (hours, installations, pounds, etc.)</t>
  </si>
  <si>
    <t>Variance</t>
  </si>
  <si>
    <t>Location</t>
  </si>
  <si>
    <t>- Allocate the expenditure amounts between the various service lines.</t>
  </si>
  <si>
    <t>Revenue</t>
  </si>
  <si>
    <t>Space Survey</t>
  </si>
  <si>
    <t>Add Service Line 5</t>
  </si>
  <si>
    <t>Add Service Line 6</t>
  </si>
  <si>
    <t>Add Service Line 7</t>
  </si>
  <si>
    <t>Add Service Line 8</t>
  </si>
  <si>
    <t>Add Service Line 9</t>
  </si>
  <si>
    <t>Add Service Line 10</t>
  </si>
  <si>
    <t>Add Service Line 11</t>
  </si>
  <si>
    <t>Add Service Line 12</t>
  </si>
  <si>
    <t>Add Service Line 13</t>
  </si>
  <si>
    <t>Add Service Line 14</t>
  </si>
  <si>
    <t>Add Service Line 15</t>
  </si>
  <si>
    <t>Add Service Line 16</t>
  </si>
  <si>
    <t>Add Service Line 17</t>
  </si>
  <si>
    <t>Add Service Line 18</t>
  </si>
  <si>
    <t>Add Service Line 19</t>
  </si>
  <si>
    <t>Add Service Line 20</t>
  </si>
  <si>
    <t>Add Service Line 21</t>
  </si>
  <si>
    <t>Add Service Line 22</t>
  </si>
  <si>
    <t>Add Service Line 23</t>
  </si>
  <si>
    <t>Add Service Line 24</t>
  </si>
  <si>
    <t>Add Service Line 25</t>
  </si>
  <si>
    <t>Add Service Line 26</t>
  </si>
  <si>
    <t>Add Service Line 27</t>
  </si>
  <si>
    <t>Add Service Line 28</t>
  </si>
  <si>
    <t>Add Service Line 29</t>
  </si>
  <si>
    <t>Add Service Line 30</t>
  </si>
  <si>
    <t>Internal Rate</t>
  </si>
  <si>
    <t>Number of Internal Units Sold</t>
  </si>
  <si>
    <t>Total Revenue per PeopleSoft</t>
  </si>
  <si>
    <t>- Your revenue per this schedule should equal the revenue per PeopleSoft plus any receivables (please provide a summary schedule of these receivables if the total is greater than $5,000).</t>
  </si>
  <si>
    <t>Account</t>
  </si>
  <si>
    <t>Total Internal Revenue</t>
  </si>
  <si>
    <t>Total External Revenue</t>
  </si>
  <si>
    <t>Asset ID/Tag #</t>
  </si>
  <si>
    <t>Equipment Description</t>
  </si>
  <si>
    <t>Employee Name</t>
  </si>
  <si>
    <t>Internal</t>
  </si>
  <si>
    <t>External</t>
  </si>
  <si>
    <t>BILLED SERVICES</t>
  </si>
  <si>
    <t>Rates</t>
  </si>
  <si>
    <t>Prior Year</t>
  </si>
  <si>
    <t xml:space="preserve">Total </t>
  </si>
  <si>
    <t>ALLOWANCE FOR WORKING CAPITAL</t>
  </si>
  <si>
    <t>Three Month Average Expenditures</t>
  </si>
  <si>
    <t>Profit From External Sales</t>
  </si>
  <si>
    <t>Above (Below) Acceptable Level</t>
  </si>
  <si>
    <t>Expenses</t>
  </si>
  <si>
    <t>Total All Expenses</t>
  </si>
  <si>
    <t>+  A/R Beginning Balance</t>
  </si>
  <si>
    <t>- A/R Ending Balance</t>
  </si>
  <si>
    <t>TRANSFERS WITHIN BUSINESS UNIT</t>
  </si>
  <si>
    <t>TRANSFERS OUT CONSTRUCTION</t>
  </si>
  <si>
    <t>TRANSFER OUT FINANCIAL AID</t>
  </si>
  <si>
    <t>TRANSFERS WITHIN FUND</t>
  </si>
  <si>
    <t>Add Service Line 31</t>
  </si>
  <si>
    <t>Add Service Line 32</t>
  </si>
  <si>
    <t>Add Service Line 33</t>
  </si>
  <si>
    <t>Add Service Line 34</t>
  </si>
  <si>
    <t>Add Service Line 35</t>
  </si>
  <si>
    <t>Add Service Line 36</t>
  </si>
  <si>
    <t>Add Service Line 37</t>
  </si>
  <si>
    <t>Add Service Line 38</t>
  </si>
  <si>
    <t>Add Service Line 39</t>
  </si>
  <si>
    <t>Add Service Line 40</t>
  </si>
  <si>
    <t>Schedule of Transfers In/Out - Not Allocated to Specific Service Lines</t>
  </si>
  <si>
    <t>Variance *</t>
  </si>
  <si>
    <t>Payroll Cost Distribution
ChartField</t>
  </si>
  <si>
    <t>IMPORTANT - If none of these costs occurred check here -----&gt;</t>
  </si>
  <si>
    <t>TRANSFER TO UF COMPONENT UNITS</t>
  </si>
  <si>
    <t>Accuracy of numbers</t>
  </si>
  <si>
    <t xml:space="preserve">Cash: </t>
  </si>
  <si>
    <t xml:space="preserve">Revenue: </t>
  </si>
  <si>
    <t xml:space="preserve">Operating Expenses: </t>
  </si>
  <si>
    <t xml:space="preserve">Payroll Expenses: </t>
  </si>
  <si>
    <t xml:space="preserve">Depreciation: </t>
  </si>
  <si>
    <t>Transfers:</t>
  </si>
  <si>
    <t>Other Funding (Non-auxiliary)</t>
  </si>
  <si>
    <t>Service Lines Definition</t>
  </si>
  <si>
    <t xml:space="preserve">Service lines:  </t>
  </si>
  <si>
    <t>Units:</t>
  </si>
  <si>
    <t>Cost Allocation</t>
  </si>
  <si>
    <t>Non-payroll:</t>
  </si>
  <si>
    <t>Payroll:</t>
  </si>
  <si>
    <t>Depreciation:</t>
  </si>
  <si>
    <t>Rate Determination / Change</t>
  </si>
  <si>
    <t>Profit / Loss/ Cross subsidization</t>
  </si>
  <si>
    <t>Cash Balance</t>
  </si>
  <si>
    <t>Profit/(Loss)</t>
  </si>
  <si>
    <t>Employee Position Title</t>
  </si>
  <si>
    <t>Fund</t>
  </si>
  <si>
    <t>Transfers In/(Out)</t>
  </si>
  <si>
    <t>Profit/(Loss) After Transfers</t>
  </si>
  <si>
    <t>Notes</t>
  </si>
  <si>
    <t>Comments / Recommendations</t>
  </si>
  <si>
    <t>How to complete this workbook:</t>
  </si>
  <si>
    <t>Please use the following instructions as you prepare your workbook:</t>
  </si>
  <si>
    <t>Col B</t>
  </si>
  <si>
    <t>Col C</t>
  </si>
  <si>
    <t>Type of Unit</t>
  </si>
  <si>
    <t>Internal / External Rate (If no charge, indicate)</t>
  </si>
  <si>
    <t>Internal / External Number of Units Sold</t>
  </si>
  <si>
    <t>Col A</t>
  </si>
  <si>
    <t>Col D</t>
  </si>
  <si>
    <t>Name</t>
  </si>
  <si>
    <t>Brown, Charlie</t>
  </si>
  <si>
    <t>Example:</t>
  </si>
  <si>
    <t>Building</t>
  </si>
  <si>
    <t>Room</t>
  </si>
  <si>
    <t>Number</t>
  </si>
  <si>
    <t>Dental Science Bldg</t>
  </si>
  <si>
    <t>05 0510</t>
  </si>
  <si>
    <t>Location of information about the Space Allocation Survey</t>
  </si>
  <si>
    <t>This worksheet fills in automatically from the other worksheets within the workbook.</t>
  </si>
  <si>
    <t xml:space="preserve">External For-Profit Rate </t>
  </si>
  <si>
    <t>Number of External For-Profit Units Sold</t>
  </si>
  <si>
    <t>College/Unit:</t>
  </si>
  <si>
    <t>Fiscal Contact Name:</t>
  </si>
  <si>
    <t>Carrie Pridgeon</t>
  </si>
  <si>
    <t>clpridgeon@ufl.edu</t>
  </si>
  <si>
    <t>352-294-7708</t>
  </si>
  <si>
    <t>Director Contact Name:</t>
  </si>
  <si>
    <t>Dr. Amelia Dempere</t>
  </si>
  <si>
    <t>Director E-Mail:</t>
  </si>
  <si>
    <t>Dempere,Luisa Amelia &lt;a9277699@ufl.edu&gt;</t>
  </si>
  <si>
    <t>Employee UF ID</t>
  </si>
  <si>
    <t>Variance Comments</t>
  </si>
  <si>
    <t>Explanation of variance &gt; $5,000</t>
  </si>
  <si>
    <t>% of Service line Revenue to Total Revenue</t>
  </si>
  <si>
    <t>Service Line Name</t>
  </si>
  <si>
    <r>
      <t xml:space="preserve">Total Expenditures </t>
    </r>
    <r>
      <rPr>
        <sz val="10"/>
        <rFont val="Arial Black"/>
        <family val="2"/>
      </rPr>
      <t>****per PeopleSoft</t>
    </r>
  </si>
  <si>
    <t>Expense Account</t>
  </si>
  <si>
    <t>Accrual Adjustment/Corrections</t>
  </si>
  <si>
    <t xml:space="preserve">Total Internal Operating Expenses Non Payroll </t>
  </si>
  <si>
    <t>(A)</t>
  </si>
  <si>
    <t>(B)</t>
  </si>
  <si>
    <t>(C)</t>
  </si>
  <si>
    <t>Total Allocated Expenditures</t>
  </si>
  <si>
    <t>Staff 6</t>
  </si>
  <si>
    <t>Staff 7</t>
  </si>
  <si>
    <t>Staff 8</t>
  </si>
  <si>
    <t>Staff 9</t>
  </si>
  <si>
    <t>Staff 10</t>
  </si>
  <si>
    <t>Staff 11</t>
  </si>
  <si>
    <t>Staff 12</t>
  </si>
  <si>
    <t>Staff 13</t>
  </si>
  <si>
    <t>Staff 14</t>
  </si>
  <si>
    <t>Staff 15</t>
  </si>
  <si>
    <t>Staff 16</t>
  </si>
  <si>
    <t>Staff 17</t>
  </si>
  <si>
    <t>Staff 18</t>
  </si>
  <si>
    <t>Staff 19</t>
  </si>
  <si>
    <t>Staff 20</t>
  </si>
  <si>
    <t>Staff 21</t>
  </si>
  <si>
    <t>Staff 22</t>
  </si>
  <si>
    <t>Staff 23</t>
  </si>
  <si>
    <t>Staff 24</t>
  </si>
  <si>
    <t>Staff 25</t>
  </si>
  <si>
    <t>Staff 26</t>
  </si>
  <si>
    <t>Staff 27</t>
  </si>
  <si>
    <t>Staff 28</t>
  </si>
  <si>
    <t>Staff 29</t>
  </si>
  <si>
    <t>Staff 30</t>
  </si>
  <si>
    <t xml:space="preserve">$Actual </t>
  </si>
  <si>
    <t>% FTE on Service</t>
  </si>
  <si>
    <t xml:space="preserve">Total Actual FTE Allocation </t>
  </si>
  <si>
    <t>Total Actual % FTE Allocated/Distributed</t>
  </si>
  <si>
    <t>Variance Actual FTE</t>
  </si>
  <si>
    <t xml:space="preserve">Notes </t>
  </si>
  <si>
    <t>Expenditure Description/Account Title</t>
  </si>
  <si>
    <t>Variance Comments/Notes</t>
  </si>
  <si>
    <t>Total Expenditures</t>
  </si>
  <si>
    <t>Transfers In (enter as positive +)</t>
  </si>
  <si>
    <r>
      <t>Transfers Out (enter as negative</t>
    </r>
    <r>
      <rPr>
        <b/>
        <sz val="12"/>
        <rFont val="Arial"/>
        <family val="2"/>
      </rPr>
      <t xml:space="preserve"> -</t>
    </r>
    <r>
      <rPr>
        <b/>
        <sz val="10"/>
        <rFont val="Arial"/>
        <family val="2"/>
      </rPr>
      <t xml:space="preserve">) </t>
    </r>
  </si>
  <si>
    <t>Schedule of Transfers In/Out</t>
  </si>
  <si>
    <t>Total Costs</t>
  </si>
  <si>
    <t xml:space="preserve">Actual Adjusted Operating Expenses-Non Payroll </t>
  </si>
  <si>
    <t>Floor #</t>
  </si>
  <si>
    <t>Total Transfers In</t>
  </si>
  <si>
    <t>Total Transfers Out</t>
  </si>
  <si>
    <t>Equipment Usage Description</t>
  </si>
  <si>
    <t xml:space="preserve">External- For profit </t>
  </si>
  <si>
    <t>Operational Contact Name:</t>
  </si>
  <si>
    <t>Operational Contact E-Mail:</t>
  </si>
  <si>
    <t>Operational Contact Phone:</t>
  </si>
  <si>
    <t>Fiscal Contact  E-Mail:</t>
  </si>
  <si>
    <t>Fiscal Contact  Phone:</t>
  </si>
  <si>
    <t>Lab Manager Name (optional):</t>
  </si>
  <si>
    <t>Lab Manager E-Mail (optional):</t>
  </si>
  <si>
    <t>Acquisition Date</t>
  </si>
  <si>
    <t>(enter amount in spreadsheet as positive)</t>
  </si>
  <si>
    <t>(enter amount in spreadsheet as negative)</t>
  </si>
  <si>
    <t>Excluded Unallowable Expenses</t>
  </si>
  <si>
    <t>Total Acquisition  Cost</t>
  </si>
  <si>
    <t>Employee Category</t>
  </si>
  <si>
    <t>Status</t>
  </si>
  <si>
    <t>Section 2: Revenue Reconciliation</t>
  </si>
  <si>
    <t>Section 3: Revenue</t>
  </si>
  <si>
    <t>Section 1 General Information:</t>
  </si>
  <si>
    <t>Section 3 Revenue:</t>
  </si>
  <si>
    <t>Section 2 Revenue Reconciliation:</t>
  </si>
  <si>
    <t>Section 1: Method Used to Allocate Expenses Between the Service Lines</t>
  </si>
  <si>
    <t>Section 1 Method Used to Allocate Expenses Between the Service Lines:</t>
  </si>
  <si>
    <t>Section 1: Method Used to Allocate Salary Between the Service Lines</t>
  </si>
  <si>
    <t>- Total % FTE distributed must equal 100%.</t>
  </si>
  <si>
    <t>- Describe any variance for Actual Salaries and Benefits distributed if applicable.</t>
  </si>
  <si>
    <t>Allowed Balance</t>
  </si>
  <si>
    <t xml:space="preserve">-This sheet pulls data from all of the other sheets in this workbook. </t>
  </si>
  <si>
    <t>All Account List by Setid</t>
  </si>
  <si>
    <t xml:space="preserve"> 1126</t>
  </si>
  <si>
    <t>SetID</t>
  </si>
  <si>
    <t>Descr</t>
  </si>
  <si>
    <t>Short Desc</t>
  </si>
  <si>
    <t>Bud. Only</t>
  </si>
  <si>
    <t>Eff Date</t>
  </si>
  <si>
    <t>UFLOR</t>
  </si>
  <si>
    <t>CASH ON HAND</t>
  </si>
  <si>
    <t>CASH ON HA</t>
  </si>
  <si>
    <t>N</t>
  </si>
  <si>
    <t>A</t>
  </si>
  <si>
    <t>Represents cash held on hand, not in a bank, other than in petty cash and change funds.</t>
  </si>
  <si>
    <t>CASH CLEARING</t>
  </si>
  <si>
    <t>CASH CLEAR</t>
  </si>
  <si>
    <t>Not for departmental use. Used only by the core offices or the PeopleSoft system in balancing cash between different balancing chartfields.</t>
  </si>
  <si>
    <t>CASH IN BANK-CONCENTRATION</t>
  </si>
  <si>
    <t>CB-CON</t>
  </si>
  <si>
    <t>Represents cash in bank resulting from deposits – departments generally don’t use this account as it is populated automatically by the PeopleSoft system.</t>
  </si>
  <si>
    <t>CASH IN BANK-DISBURSEMENT</t>
  </si>
  <si>
    <t>CB-DISB</t>
  </si>
  <si>
    <t>Represents cash in bank resulting from Accounts Payable transactions and funded by the Concentration Account – departments generally don’t use this account as it is populated automatically by the PeopleSoft system.</t>
  </si>
  <si>
    <t>CASH IN BANK - DIGITAL PAYMENT</t>
  </si>
  <si>
    <t>CASH IN BA</t>
  </si>
  <si>
    <t>Represents cash in bank resulting from digital payment transactions and funded by the Concentration Account – departments generally don’t use this account as it is populated automatically by the PeopleSoft system.</t>
  </si>
  <si>
    <t>CASH IN BANK-CASHIERS FUND</t>
  </si>
  <si>
    <t>CB-CASHIER</t>
  </si>
  <si>
    <t>Represents cash in bank resulting from Criser Cashiering transactions – departments generally don’t use this account as it is populated automatically by the PeopleSoft system.</t>
  </si>
  <si>
    <t>CASH IN BANK-CREDIT CARD</t>
  </si>
  <si>
    <t>CB-CC</t>
  </si>
  <si>
    <t>Represents cash in bank resulting from credit card transactions – departments generally don’t use this account as it is populated automatically by the PeopleSoft system.</t>
  </si>
  <si>
    <t>CASH IN BANK-STUDENT FINANCIAL</t>
  </si>
  <si>
    <t>CB-SDTFIN</t>
  </si>
  <si>
    <t>Represents cash in bank resulting from Student Financial transactions – departments generally don’t use this account as it is populated automatically by the PeopleSoft system.</t>
  </si>
  <si>
    <t>CASH IN FOREIGN BANK</t>
  </si>
  <si>
    <t>CASH IN FO</t>
  </si>
  <si>
    <t>Represents cash in any foreign bank.</t>
  </si>
  <si>
    <t>CASH WITH SBA</t>
  </si>
  <si>
    <t>CASH WITH</t>
  </si>
  <si>
    <t>Represents cash held with the State Board of Administration.</t>
  </si>
  <si>
    <t>PETTY CASH</t>
  </si>
  <si>
    <t>Represents cash held by departments to conduct small, incidental purchases or process reimbursements on behalf of the University.</t>
  </si>
  <si>
    <t>CASH RESEARCH PARTICIPANT PAY</t>
  </si>
  <si>
    <t>CASH RPP</t>
  </si>
  <si>
    <t>Represents cash held in bank for the purpose of funding gift cards used in the Research Participant Payment program.  Core office use only.</t>
  </si>
  <si>
    <t>RESTRICTED CASH IN BANK</t>
  </si>
  <si>
    <t>RESTRICTED</t>
  </si>
  <si>
    <t>Represents cash in a bank that is restricted by law, covenant, grant, etc to its use.
No longer used in UFLOR.  119100 will be the only account used in UF_CU to record restricted cash.</t>
  </si>
  <si>
    <t>RESTRICTED CASH DSO</t>
  </si>
  <si>
    <t>Represents cash held by a Direct Support Organization that is restricted by law, covenant, grant, etc to its use.</t>
  </si>
  <si>
    <t>LIQUIDATIONS INVESMENTS SBA</t>
  </si>
  <si>
    <t>LIQUIDSBA</t>
  </si>
  <si>
    <t>Represents the liquidations/sales of investments with the State Board of Administration during the period.</t>
  </si>
  <si>
    <t>ADJUST FOR FMV-SBA</t>
  </si>
  <si>
    <t>ADJUST FOR</t>
  </si>
  <si>
    <t>To record fair market value adjustment to balance of SBA Investments recorded in PeopleSoft. Financial Reporting use only.</t>
  </si>
  <si>
    <t>PURCHASES INVSTMTS STATE TREAS</t>
  </si>
  <si>
    <t>PRCHSTREAS</t>
  </si>
  <si>
    <t>Represents the purchases of investments with the State Treasurer during the period.</t>
  </si>
  <si>
    <t>LIQUIDATION INVEST STATE TREAS</t>
  </si>
  <si>
    <t>LIQUIDSTTR</t>
  </si>
  <si>
    <t>Represents the liquidations/sales of investments with the State Treasurer during the period.</t>
  </si>
  <si>
    <t>INVESTMENTS POOLED BEG BAL</t>
  </si>
  <si>
    <t>POOLBEGBAL</t>
  </si>
  <si>
    <t>This is the fiscal year's beginning balance in Pooled Investments.</t>
  </si>
  <si>
    <t>PURCHASES POOLED INVESTMENTS</t>
  </si>
  <si>
    <t>PRCHPOOL</t>
  </si>
  <si>
    <t>This account records all purchases of Pooled Investments.</t>
  </si>
  <si>
    <t>LIQUIDATIONS POOLED INVESTMENT</t>
  </si>
  <si>
    <t>LIQUIDPOOL</t>
  </si>
  <si>
    <t>This account records all liquidations or sales of Pooled Investments</t>
  </si>
  <si>
    <t>PURCHASES INVESTMENTS SPIA</t>
  </si>
  <si>
    <t>PURCHASES</t>
  </si>
  <si>
    <t>Represents purchases of investments in State Treasury Special Purpose Investment account.</t>
  </si>
  <si>
    <t>ADJUST FOR FMV-SPIA</t>
  </si>
  <si>
    <t>ADJ-FMV</t>
  </si>
  <si>
    <t>This account records the adjustment to bring the amount of investments under SPIA from its historical cost to value in the current market at a particular point in time.</t>
  </si>
  <si>
    <t>INVESTMENT SPIA-BOND BEG BAL</t>
  </si>
  <si>
    <t>INVESTMENT</t>
  </si>
  <si>
    <t>The University generally pools its cash in excess of operating needs to achieve the best investment returns. This represents the beginning balance in the period for investments of pooled funds with State Treasury Special Purpose Investment Account for Bond Issue.</t>
  </si>
  <si>
    <t>PURCHASES INVESTMENT SPIA-BOND</t>
  </si>
  <si>
    <t>This account records the purchases in State Treasury Special Purpose Investment Account for Bond Issue.</t>
  </si>
  <si>
    <t>LIQUIDATION INVESTMT SPIA-BOND</t>
  </si>
  <si>
    <t>LIQUIDATIO</t>
  </si>
  <si>
    <t>This account records the liquidations in State Treasury Special Purpose Investment Account for Bond Issue.</t>
  </si>
  <si>
    <t>PURCHASES INVESTMENTS UFICO</t>
  </si>
  <si>
    <t>PUR UFICO</t>
  </si>
  <si>
    <t>Represents purchases of investments with the University of Florida Investment Corporation (UFICO).</t>
  </si>
  <si>
    <t>LIQUIDATIONS INVESTMENTS UFICO</t>
  </si>
  <si>
    <t>LIQ UFICO</t>
  </si>
  <si>
    <t>Represents liquidations/sales of investments with the University of Florida Investment Corporation (UFICO).</t>
  </si>
  <si>
    <t>ADJUST FOR FMV-UFICO</t>
  </si>
  <si>
    <t>To record fair market value adjustment to balance of UFICO Investments recorded in PeopleSoft. Financial Reporting use only.</t>
  </si>
  <si>
    <t>INVESTMENT-CONSERVATIVE INCOME</t>
  </si>
  <si>
    <t>Investments in Conservative Income Fund</t>
  </si>
  <si>
    <t>LIQUIDATIONS INVESTMENTS OTHER</t>
  </si>
  <si>
    <t>LIQINVSOTH</t>
  </si>
  <si>
    <t>This account records all liquidations or sales of investments other than named investments or pools.</t>
  </si>
  <si>
    <t>A/R - ACCOUNTS RECEIVABLE</t>
  </si>
  <si>
    <t>A/R - ACCO</t>
  </si>
  <si>
    <t>Contracts and Grants (Funds 201 and 209) G/L account code used to capture accounts receivable transactions when billing occurs in the myUFL system.</t>
  </si>
  <si>
    <t>A/R - UNBILLED ACCOUNTS RECEIV</t>
  </si>
  <si>
    <t>A/R - UNBI</t>
  </si>
  <si>
    <t>Represents accounts receivable from amounts that are not yet billed.</t>
  </si>
  <si>
    <t>A/R - CONTRACTS &amp; GRANTS</t>
  </si>
  <si>
    <t>A/R - SALE</t>
  </si>
  <si>
    <t>Represents accounts receivable for Contracts and Grants.</t>
  </si>
  <si>
    <t>A/R - SALES &amp; SERVICES</t>
  </si>
  <si>
    <t>A/RSALES</t>
  </si>
  <si>
    <t>Represents accounts receivable for Sales and Services</t>
  </si>
  <si>
    <t>A/R STUDENT FIN AID REFUND</t>
  </si>
  <si>
    <t>A/R STUDEN</t>
  </si>
  <si>
    <t>A/R - INTEREST ON LOANS</t>
  </si>
  <si>
    <t>A/R - INTE</t>
  </si>
  <si>
    <t>Represents accounts receivables from interest on loans.</t>
  </si>
  <si>
    <t>CASH IN BANK (ACH/EFT)</t>
  </si>
  <si>
    <t>CB-AFT/EFT</t>
  </si>
  <si>
    <t>Represents cash in bank resulting from ACH (Automated Clearing House) or EFT (Electronic Funds Transactions), both deposits and disbursements – departments generally don’t use this account as it is populated automatically by the PeopleSoft system.</t>
  </si>
  <si>
    <t>CHANGE FUNDS</t>
  </si>
  <si>
    <t>CH FUNDS</t>
  </si>
  <si>
    <t>Represents cash held for the purpose of making change, usually in the collection of revenues.</t>
  </si>
  <si>
    <t>PURCHASES INVESTMENTS SBA</t>
  </si>
  <si>
    <t>PURCHSBA</t>
  </si>
  <si>
    <t>Represents purchases of investments with the State Board of Administration during the period.</t>
  </si>
  <si>
    <t>LIQUIDATION INVESTMENTS SPIA</t>
  </si>
  <si>
    <t>Represents liquidation/sales of investments in State Treasury Special Purpose Investment account.</t>
  </si>
  <si>
    <t>INVESTMENTS OTHER BEG BAL</t>
  </si>
  <si>
    <t>INVOTHBGBL</t>
  </si>
  <si>
    <t>This is the fiscal year's beginning balance in investments other than named investments or pools.</t>
  </si>
  <si>
    <t>CASH IN BANK-PAYROLL</t>
  </si>
  <si>
    <t>CB-PAYRLL</t>
  </si>
  <si>
    <t>Represents cash in bank resulting from Payroll transactions and funded by the Concentration Account – departments generally don’t use this account as it is populated automatically by the PeopleSoft system.</t>
  </si>
  <si>
    <t>CASH IN BANK- PAYROLL TAXES</t>
  </si>
  <si>
    <t>CIB-PY TXS</t>
  </si>
  <si>
    <t>Represents cash in bank resulting from Payroll Tax transactions and funded by the Concentration Account – departments generally don’t use this account as it is populated automatically by the PeopleSoft system.</t>
  </si>
  <si>
    <t>CASH IN BANK-STUDENT FIN FED</t>
  </si>
  <si>
    <t>INVESTMENTS SBA - BEG BAL</t>
  </si>
  <si>
    <t>BEGBALSBA</t>
  </si>
  <si>
    <t>The University generally pools its cash in excess of operating needs to achieve the best investment returns. This represents the beginning balance in the period for investments of pooled funds with the State Board of Administration.</t>
  </si>
  <si>
    <t>INVESMTS STATE TREAS BEG BAL</t>
  </si>
  <si>
    <t>TREASBGBAL</t>
  </si>
  <si>
    <t>The University generally pools its cash in excess of operating needs to achieve the best investment returns. This represents the beginning balance in the period for investments of pooled funds with the State Treasurer.</t>
  </si>
  <si>
    <t>INVESTMENTS SPIA BEG BAL</t>
  </si>
  <si>
    <t>The University generally pools its cash in excess of operating needs to achieve the best investment returns. This represents the beginning balance in the period for investments of pooled funds with the State Treasury Special Purpose Investment Account (SPIA).</t>
  </si>
  <si>
    <t>ADJUST FOR FMV-SPIA BOND</t>
  </si>
  <si>
    <t>This account records adjustment to bring the amount of investments under SPIA Bond account from its historical cost to value in the current market at a particular point in time.</t>
  </si>
  <si>
    <t>ADJUST FOR FMV-OTHER</t>
  </si>
  <si>
    <t>To record fair market value adjustment to balance of Other Investments recorded in PeopleSoft. Financial Reporting use only.</t>
  </si>
  <si>
    <t>A/R - STUDENT RECEIVABLES</t>
  </si>
  <si>
    <t>A/R - STUD</t>
  </si>
  <si>
    <t>Represents accounts receivable from student-related activities.</t>
  </si>
  <si>
    <t>INVESTMENTS UFICO BEG. BALANCE</t>
  </si>
  <si>
    <t>INV UFICO</t>
  </si>
  <si>
    <t>The University generally pools its cash in excess of operating needs to achieve the best investment returns. This represents the beginning balance in the period for investments of pooled funds with the University of Florida Investment Corporation (UFICO).</t>
  </si>
  <si>
    <t>PURCHASES INVESTMENTS OTHER</t>
  </si>
  <si>
    <t>PRCHINVOTH</t>
  </si>
  <si>
    <t>This account records all purchases of Investments other than named investments or pools.</t>
  </si>
  <si>
    <t>UFICO NONCURRENT INVESTMENTS</t>
  </si>
  <si>
    <t>UFICO NONC</t>
  </si>
  <si>
    <t>UFICO INVESTMENTS WITH LIQUIDITY PROFILE OVER 1 YEAR - FOR FINANCIAL REPORTING USE ONLY AND IN UF_ADJ LEDGER</t>
  </si>
  <si>
    <t>PURCHASES CONSERVATIVE FUND</t>
  </si>
  <si>
    <t>LIQUIDATION CONSERVATIVE FUND</t>
  </si>
  <si>
    <t>ADJUST FMV-CONSERVATIVE FUND</t>
  </si>
  <si>
    <t>ADJUST FMV</t>
  </si>
  <si>
    <t>A/R - INTERNAL SALES</t>
  </si>
  <si>
    <t>A/R - INTEREST ON INVESTMENTS</t>
  </si>
  <si>
    <t>Represents accounts receivable from interest due on investments.</t>
  </si>
  <si>
    <t>A/R - LOAN PRINCIPAL ADVANCED</t>
  </si>
  <si>
    <t>A/R - LOAN</t>
  </si>
  <si>
    <t>Not for departmental use – used by Student Financial Services only.</t>
  </si>
  <si>
    <t>A/R - LOAN PRINCIPAL COLLECTED</t>
  </si>
  <si>
    <t>A/R - LOANS&amp;NOTES - CANCELLED</t>
  </si>
  <si>
    <t>NDEA PRIN CANC</t>
  </si>
  <si>
    <t>NDEA PR CN</t>
  </si>
  <si>
    <t>PRIN CANC TEACHER</t>
  </si>
  <si>
    <t>PR CN TCH</t>
  </si>
  <si>
    <t>PRIN CANC DEATH</t>
  </si>
  <si>
    <t>PR CN DTH</t>
  </si>
  <si>
    <t>PRIN CANC BANKRUPTCY</t>
  </si>
  <si>
    <t>PR CN BNK</t>
  </si>
  <si>
    <t>PRIN CANC WRITE-OFF</t>
  </si>
  <si>
    <t>PR CN WO</t>
  </si>
  <si>
    <t>PRIN CANC SPEECH/PATH LANG</t>
  </si>
  <si>
    <t>PRIN CANC</t>
  </si>
  <si>
    <t>PRIN CANC TE 10 PR 070172</t>
  </si>
  <si>
    <t>PR CN TE10</t>
  </si>
  <si>
    <t>PRIN CANC TE 15 PR 070172</t>
  </si>
  <si>
    <t>PR CN TE15</t>
  </si>
  <si>
    <t>PRIN CANC TE OTH ON/AFT 72</t>
  </si>
  <si>
    <t>PR CN TEOT</t>
  </si>
  <si>
    <t>PRIN CANC TE 20 PR 070172</t>
  </si>
  <si>
    <t>PR CN TE20</t>
  </si>
  <si>
    <t>PRIN CANC MIL PR 070172</t>
  </si>
  <si>
    <t>PR CN MLPR</t>
  </si>
  <si>
    <t>PRIN CANC HPSL 10</t>
  </si>
  <si>
    <t>PR CN HP10</t>
  </si>
  <si>
    <t>PRIN CANC HPSL 15</t>
  </si>
  <si>
    <t>PR CN HP15</t>
  </si>
  <si>
    <t>PRIN CANC UNCOLL PL100-607</t>
  </si>
  <si>
    <t>PR CN UNC</t>
  </si>
  <si>
    <t>AR LOAN PRIN - BEG BAL</t>
  </si>
  <si>
    <t>ARLNPRINBE</t>
  </si>
  <si>
    <t>PRIN CANC MILITARY</t>
  </si>
  <si>
    <t>PR CN MIL</t>
  </si>
  <si>
    <t>PRIN CANC DISABILITY</t>
  </si>
  <si>
    <t>PR CN DIS</t>
  </si>
  <si>
    <t>PRIN CANC MIL ON/AFT 070172</t>
  </si>
  <si>
    <t>PR CN MLON</t>
  </si>
  <si>
    <t>PRIN CANC TE 30 PR 070172</t>
  </si>
  <si>
    <t>PR CN TE30</t>
  </si>
  <si>
    <t>PRIN CANC VOLUN ON/AFT 070187</t>
  </si>
  <si>
    <t>PR CN VLON</t>
  </si>
  <si>
    <t>PRIN CANC NURSING</t>
  </si>
  <si>
    <t>PR CN NR</t>
  </si>
  <si>
    <t>PRIN CANC NURSING 10%</t>
  </si>
  <si>
    <t>PR CN NU10</t>
  </si>
  <si>
    <t>PRIN CANC NURSING 15%</t>
  </si>
  <si>
    <t>PR CN NU15</t>
  </si>
  <si>
    <t>PRIN CANC NURSING 20%</t>
  </si>
  <si>
    <t>PR CN NU20</t>
  </si>
  <si>
    <t>PRIN CANC HPSL SHORTAGE</t>
  </si>
  <si>
    <t>PR CN HPSH</t>
  </si>
  <si>
    <t>PRIN CANC SUBJ ON/AFT 072392</t>
  </si>
  <si>
    <t>PR CN SBON</t>
  </si>
  <si>
    <t>PRIN CANC LAW  ON/AFT 112990</t>
  </si>
  <si>
    <t>PR CN LWON</t>
  </si>
  <si>
    <t>PRIN CANC EARLY ON/AFT 072392</t>
  </si>
  <si>
    <t>PR CN ERON</t>
  </si>
  <si>
    <t>PRIN CANC NUR/MT ON/AF 072392</t>
  </si>
  <si>
    <t>PR CN NUML</t>
  </si>
  <si>
    <t>PRIN CANC PUBLIC DEFENDER</t>
  </si>
  <si>
    <t>PRIN CANC LIBRARIAN SVC</t>
  </si>
  <si>
    <t>PRIN CANC PRE-K OR CHILDCARE</t>
  </si>
  <si>
    <t>PRINC CANC VA DISABILITY DETER</t>
  </si>
  <si>
    <t>PRINC CANC</t>
  </si>
  <si>
    <t>To record the cancellation of loans approved by the VA due to disability.  Not for Departmnental use - used by Student Financial Services only.</t>
  </si>
  <si>
    <t>AR - PAYROLL USE ONLY</t>
  </si>
  <si>
    <t>AR - PAYRO</t>
  </si>
  <si>
    <t>Represents accounts receivable related to payroll such as wage refunds due, etc.</t>
  </si>
  <si>
    <t>A/R - OTHER RECEIVABLES</t>
  </si>
  <si>
    <t>A/R - OTHE</t>
  </si>
  <si>
    <t>Represents accounts receivable from sources not referenced in other 13xxxx accounts owed by individuals, firms or corporations for goods and services provided by the University. This account is the primary account used by departments across the University billings.</t>
  </si>
  <si>
    <t>AR-LEASES - CUR</t>
  </si>
  <si>
    <t>AR-LEASES</t>
  </si>
  <si>
    <t>A/R - TRAVEL ADVANCE BALANCE</t>
  </si>
  <si>
    <t>A/R - TRAV</t>
  </si>
  <si>
    <t>Used to capture travel advance balance in excess of the travel expenditures due from the employee after completion of expense report.</t>
  </si>
  <si>
    <t>ALLOW FOR UNCOLL - SALES&amp;SERV</t>
  </si>
  <si>
    <t>ALLOW FOR</t>
  </si>
  <si>
    <t>Represents an allowance for accounts receivable from sales and services that are doubtful for collection</t>
  </si>
  <si>
    <t>ALLOW FOR UNCOLL - STUDENTS</t>
  </si>
  <si>
    <t>Represents an allowance for accounts receivable from student financials that are doubtful for collection</t>
  </si>
  <si>
    <t>ALLOW FOR UNCOLL - INTEREST</t>
  </si>
  <si>
    <t>Represents an allowance for interest accounts receivable that are doubtful for collection</t>
  </si>
  <si>
    <t>ALLOW FOR UNCOLL - OTHER</t>
  </si>
  <si>
    <t>Represents an allowance for all other accounts receivable, not otherwise specified, that are doubtful for collection</t>
  </si>
  <si>
    <t>DUE FROM OTHER BUSINESS UNITS</t>
  </si>
  <si>
    <t>DUE FROM</t>
  </si>
  <si>
    <t>Represents amounts due from its component units.</t>
  </si>
  <si>
    <t>DUE FROM PRIM GOV - DCU</t>
  </si>
  <si>
    <t>DUE FROM P</t>
  </si>
  <si>
    <t>Represents amounts due from the State of Florida Division of Colleges and Universities.</t>
  </si>
  <si>
    <t>DUE FROM PRIM GOV - DOE</t>
  </si>
  <si>
    <t>Represents amounts due from the State of Florida Department of Education.</t>
  </si>
  <si>
    <t>DUE FROM DOE-PECO</t>
  </si>
  <si>
    <t>DUE F PECO</t>
  </si>
  <si>
    <t>Represents amounts due from the State of Florida Department of Education PECO (Public Education Capital Outlay) funds.</t>
  </si>
  <si>
    <t>DUE FROM DOE-BOND PROCEEDS</t>
  </si>
  <si>
    <t>DUE DOE-BO</t>
  </si>
  <si>
    <t>This account is to be used to record proceeds from bond issues, which are held by DOE, until needed by UF Construction Funds.</t>
  </si>
  <si>
    <t>INVENT GOODS PURCH FOR RESALE</t>
  </si>
  <si>
    <t>INVENT GOO</t>
  </si>
  <si>
    <t>Represents the cost of goods purchased and stored until resold.</t>
  </si>
  <si>
    <t>HSP GIFT CARD INVENTORY</t>
  </si>
  <si>
    <t>HSP GIFT C</t>
  </si>
  <si>
    <t>HSP Gift Card Inventory - to be used by Treasury Mgt only.  New process calls for Treasury Management to have an inventory of unused (but loaded &amp; active) gift cards.</t>
  </si>
  <si>
    <t>PREPAID ITEMS &amp; EXPENSES</t>
  </si>
  <si>
    <t>PREPAID IT</t>
  </si>
  <si>
    <t>Represents amounts paid in a period which will benefit or are identifiable to future periods.</t>
  </si>
  <si>
    <t>PREPAID TRAVEL EXPENSE</t>
  </si>
  <si>
    <t>PREPAID TR</t>
  </si>
  <si>
    <t>Represents travel advances made in advance to an employee or other authorized University representative prior to time of travel. These amounts have to be settled after such travel is completed.</t>
  </si>
  <si>
    <t>OTHER CURRENT ASSETS-OTHER</t>
  </si>
  <si>
    <t>OTHER CURR</t>
  </si>
  <si>
    <t>Represents any other assets that are not otherwise classified</t>
  </si>
  <si>
    <t>DEFERRED CHARGES</t>
  </si>
  <si>
    <t>DEF CHRGS</t>
  </si>
  <si>
    <t>Represents non-capital charges that benefit future periods</t>
  </si>
  <si>
    <t>NOTE REC-NON CURRENT</t>
  </si>
  <si>
    <t>Nt REC NCR</t>
  </si>
  <si>
    <t>Represents the amounts due on loans/notes that are not due within one year.</t>
  </si>
  <si>
    <t>ALLOW FOR UNCOLL-NON CURRENT</t>
  </si>
  <si>
    <t>ALLOW UNCL</t>
  </si>
  <si>
    <t>Represents an allowance for non-current accounts receivable on loans that are doubtful for collection.</t>
  </si>
  <si>
    <t>OTHER NON CURRENT INVESTMENTS</t>
  </si>
  <si>
    <t>OTHER N CR</t>
  </si>
  <si>
    <t>Financial Reporting use only.</t>
  </si>
  <si>
    <t>AR-LEASE NON CUR</t>
  </si>
  <si>
    <t>AR-LEASE N</t>
  </si>
  <si>
    <t>DFD OUTFL-LOSS ON REFUNDING</t>
  </si>
  <si>
    <t>DFD OUTFL-</t>
  </si>
  <si>
    <t>This account records Losses on the refunding of capital debt (bonds, capital improvement debt, notes)</t>
  </si>
  <si>
    <t>DFD OUTFL-DECREASE FV INT SWAP</t>
  </si>
  <si>
    <t>This account records decreases in Fair Value of Interest Rate SWAP agreements</t>
  </si>
  <si>
    <t>DEFERRED OUTFLOW - ARO</t>
  </si>
  <si>
    <t>DEFERRED O</t>
  </si>
  <si>
    <t>This account is used to record deferred outflows associated with legal or contractually enforceable obligations to retire a tangible capital asset, including disposal and environmental remediation. This account will be used for Financial Reporting purposes only.</t>
  </si>
  <si>
    <t>BUILDINGS &amp; IMPROVEMENTS</t>
  </si>
  <si>
    <t>BUILDINGS</t>
  </si>
  <si>
    <t>Represents the cost of acquisition and/or construction of permanent structures owned by the University and have met the University’s capitalization threshold. This account includes the purchase or construction price of all permanent buildings and fixtures attached to and forming a permanent part of such buildings.</t>
  </si>
  <si>
    <t>FURNITURE &amp; EQUIPMENT</t>
  </si>
  <si>
    <t>FURNITURE</t>
  </si>
  <si>
    <t>Represents the cost of acquisition and/or construction of furniture and equipment with a useful life meeting the University’s capitalization threshold. Examples include office equipment, dormitory furniture, classroom furniture, trucks, automobiles, etc.</t>
  </si>
  <si>
    <t>INFRASTRUCTURE &amp; IMPROVEMENTS</t>
  </si>
  <si>
    <t>INFRASTRUC</t>
  </si>
  <si>
    <t>Represents permanent improvements, other than buildings, that add value to land such as fences, retaining walls, sidewalks, pavement, gutters, tunnels and bridges.</t>
  </si>
  <si>
    <t>INTANGIBLES-WORK IN PROGRESS</t>
  </si>
  <si>
    <t>INTANGIBLE</t>
  </si>
  <si>
    <t>Represents the cost of developing intangible assets but not yet completed (these assets are not depreciated until completed and in service). Examples of intangible assets include computer software, copyrights, patents, trademarks etc..</t>
  </si>
  <si>
    <t>ARTWORK DEPRECIABLE</t>
  </si>
  <si>
    <t>ARTWORK DE</t>
  </si>
  <si>
    <t>Represents the cost for rare art and historic treasures intended for general display in protected environments.</t>
  </si>
  <si>
    <t>ARTWORK NON DEPRECIABLE</t>
  </si>
  <si>
    <t>ARTWORK NO</t>
  </si>
  <si>
    <t>Represents the cost of artwork that is not depreciable.</t>
  </si>
  <si>
    <t>SOFTWARE</t>
  </si>
  <si>
    <t>Represents the cost of software both internally developed or externally purchased that meet the University’s capitalization threshold</t>
  </si>
  <si>
    <t>LIVESTOCK</t>
  </si>
  <si>
    <t>Represents the cost of livestock purchased or donated to the University such as cattle, horses, etc.</t>
  </si>
  <si>
    <t>LEASED FURNITURE &amp; EQUIPMENT</t>
  </si>
  <si>
    <t>LEASE -F&amp;E</t>
  </si>
  <si>
    <t>Represents the value of the right to use furniture and equipment under lease as defined in governmental accounting standards.</t>
  </si>
  <si>
    <t>LEASED REAL ESTATE</t>
  </si>
  <si>
    <t>LEASE - RE</t>
  </si>
  <si>
    <t>Represents the value of the right to use real estate under lease defined in governmental accounting standards.</t>
  </si>
  <si>
    <t>SUBSCRIPTION SOFTWARE</t>
  </si>
  <si>
    <t>SUBSCRIPTI</t>
  </si>
  <si>
    <t>Represents the value of the right to use subscription software defined in governmental accounting standards.</t>
  </si>
  <si>
    <t>LEASEHOLD IMPROVEMENTS</t>
  </si>
  <si>
    <t>LSE HLD IM</t>
  </si>
  <si>
    <t>Represents the value of improvements made to facilities under a capital lease.</t>
  </si>
  <si>
    <t>ACC DEPR - BUILDING &amp; IMPROVE</t>
  </si>
  <si>
    <t>ACC DEPR-B</t>
  </si>
  <si>
    <t>Represents the accumulated periodic credits made to record the expiration in the useful life of buildings that are attributable to wear and tear through use and lapse of time, obsolescence, inadequacy or other physical or functional cause.</t>
  </si>
  <si>
    <t>ACC DEPR - FURNITURE &amp; EQUIP</t>
  </si>
  <si>
    <t>ACC DEPR-F</t>
  </si>
  <si>
    <t>Represents the accumulated periodic credits made to record the expiration in the useful life of furniture and equipment that are attributable to wear and tear through use and lapse of time, obsolescence, inadequacy or other physical or functional cause.</t>
  </si>
  <si>
    <t>ACC DEPR - ARTWORK</t>
  </si>
  <si>
    <t>ACC DEPR -</t>
  </si>
  <si>
    <t>Represents the accumulated periodic credits made to record the expiration in the useful life of Artwork that are attributable to wear and tear through use and lapse of time, obsolescence, inadequacy or other physical or functional cause.</t>
  </si>
  <si>
    <t>ACC DEPR - SOFTWARE</t>
  </si>
  <si>
    <t>Represents the accumulated periodic credits made to record the expiration in the useful life of computer software that are attributable to lapse of time, obsolescence, inadequacy or other physical or functional cause.</t>
  </si>
  <si>
    <t>ACC DEPR - LIVESTOCK</t>
  </si>
  <si>
    <t>ADLIVESTK</t>
  </si>
  <si>
    <t>Represents the accumulated periodic credits made to record the expiration in the useful life of livestock.</t>
  </si>
  <si>
    <t>A/D-OTHER CAPITAL ASSETS</t>
  </si>
  <si>
    <t>A/D-OTHER</t>
  </si>
  <si>
    <t>Represents the accumulated periodic credits made to record the expiration in the useful life of Other Capital Assets that are attributable to wear and tear through use and lapse of time, obsolescence, inadequacy or other physical or functional cause.</t>
  </si>
  <si>
    <t>ACC DEPR - LIBRARY RESOURCES</t>
  </si>
  <si>
    <t>Represents the accumulated periodic credits made to record the expiration in the useful life of library resources that are attributable to wear and tear through use and lapse of time, obsolescence, inadequacy or other physical or functional cause.</t>
  </si>
  <si>
    <t>ACC DEPR-LEASED FURN&amp;EQUIP</t>
  </si>
  <si>
    <t>AD-LEASE,F</t>
  </si>
  <si>
    <t>Represents the accumulated periodic credits made to record the expiration in the useful life of furniture and equipment under lease that are attributable to wear and tear through use and lapse of time, obsolescence, inadequacy or other physical or functional cause.</t>
  </si>
  <si>
    <t>ACC DEPR-LEASED REAL ESTATE</t>
  </si>
  <si>
    <t>AD-LEASE R</t>
  </si>
  <si>
    <t>Represents the accumulated periodic credits made to record the expiration in the useful life of real estate under lease that are attributable to wear and tear through use and lapse of time, obsolescence, inadequacy or other physical or functional cause.</t>
  </si>
  <si>
    <t>ACC DEPR-SUBSCRIPTION SOFTWARE</t>
  </si>
  <si>
    <t>ACC DEPR-S</t>
  </si>
  <si>
    <t>ACC DEPT-LEASE HOLD IMPROVEMNT</t>
  </si>
  <si>
    <t>ACC DEPT</t>
  </si>
  <si>
    <t>Represents the accumulated periodic credits made to record the expiration in the useful life of Lease Hold Improvements that are attributable to wear and tear through use and lapse of time, obsolescence, inadequacy or other physical or functional cause.</t>
  </si>
  <si>
    <t>A/P- PR ESCHEATMENT LIABILITY</t>
  </si>
  <si>
    <t>A/P- PR ES</t>
  </si>
  <si>
    <t>Used to record funds due to the State of Florida for PR checks that are stale-dated in the system.</t>
  </si>
  <si>
    <t>A/P-UF AIRFARE PAYABLE</t>
  </si>
  <si>
    <t>A/P-UF AIR</t>
  </si>
  <si>
    <t>A/P - CONSTRUCTION CONTRACTS</t>
  </si>
  <si>
    <t>A/P - CONS</t>
  </si>
  <si>
    <t>Amounts due on contracts for construction of buildings, structures, and other capital improvements.</t>
  </si>
  <si>
    <t>A/P FLA SALES TAX PAYABLE</t>
  </si>
  <si>
    <t>A/P - SALE</t>
  </si>
  <si>
    <t>Amounts due for Florida sales tax that has been collected but not yet paid to the state.</t>
  </si>
  <si>
    <t>A/P OUT-OF-STATE SALES TAX PAY</t>
  </si>
  <si>
    <t>A/P OUT-OF</t>
  </si>
  <si>
    <t>Amounts due for out-of-state sales tax that has been collected but not yet paid to the state.</t>
  </si>
  <si>
    <t>A/P TOURIST DEVELOP TAX PAYABL</t>
  </si>
  <si>
    <t>A/P TOURIS</t>
  </si>
  <si>
    <t>Amounts due for tourist development tax that has been collected but not yet paid.</t>
  </si>
  <si>
    <t>A/P UTILITY TAX PAYABLE</t>
  </si>
  <si>
    <t>A/P UTILIT</t>
  </si>
  <si>
    <t>Amounts due for utility tax that has been collected but not yet paid.</t>
  </si>
  <si>
    <t>A/P COMM SERVICES TAX PAYABLE</t>
  </si>
  <si>
    <t>AP-COMM SE</t>
  </si>
  <si>
    <t>Amounts due for communication services tax that has been collected but not yet paid.</t>
  </si>
  <si>
    <t>FINANCIAL AID REFUNDS</t>
  </si>
  <si>
    <t>FINANCIAL</t>
  </si>
  <si>
    <t>Student Financials refund pending due to overpayment of tuition and fees and/or accounts
receivable by financial aid.</t>
  </si>
  <si>
    <t>STUDENT OVERPAYMENT REFUNDS</t>
  </si>
  <si>
    <t>STUDENT OV</t>
  </si>
  <si>
    <t>Student Financials refund pending due to overpayment of tuition and fees and/or accounts receivable by cash, credit card or ACH.</t>
  </si>
  <si>
    <t>WAIVER EXCESS</t>
  </si>
  <si>
    <t>WAIVER EXC</t>
  </si>
  <si>
    <t>For use by University Financial Services only. Liability account for excess waivers applied to students’ accounts.</t>
  </si>
  <si>
    <t>DUE TO OTHER BUSINESS UNITS</t>
  </si>
  <si>
    <t>DUE TO BU</t>
  </si>
  <si>
    <t>Amounts collected and held by the University due to other business units. These other business units are component units of the University.</t>
  </si>
  <si>
    <t>LTD - CURR DUE TO COMP UNITS</t>
  </si>
  <si>
    <t>LTD - CURR</t>
  </si>
  <si>
    <t>For Asset Management and Financial Reporting Only. The Current Portion of amounts due to component units for constructed assets.</t>
  </si>
  <si>
    <t>DUE TO DOE</t>
  </si>
  <si>
    <t>Amounts collected by the University and due to Department of Education (DOE).</t>
  </si>
  <si>
    <t>DUE TO OTHER FUNDS IN BU</t>
  </si>
  <si>
    <t>DF FNDS BU</t>
  </si>
  <si>
    <t>Amounts collected and held in one fund that is due to another fund(s), within a business unit.</t>
  </si>
  <si>
    <t>DUE TO OTHER AGENCY FUND PETTY</t>
  </si>
  <si>
    <t>DTOTH-PC</t>
  </si>
  <si>
    <t>Amounts held in petty cash and change funds that were funded by and due back to the Other Agency Fund (Fund 991).</t>
  </si>
  <si>
    <t>ACCRUED SALARIES &amp; WAGES</t>
  </si>
  <si>
    <t>ACCRUED SA</t>
  </si>
  <si>
    <t>Salaries and wages earned by employees but not yet paid.</t>
  </si>
  <si>
    <t>PAYROLL TAXES STATE</t>
  </si>
  <si>
    <t>PAYROLL TA</t>
  </si>
  <si>
    <t>PAYROLL 457</t>
  </si>
  <si>
    <t>PAYROLL457</t>
  </si>
  <si>
    <t>Liability for eligible employees’ voluntary 457 deductions prior to processing the Accounts Payable accrual.</t>
  </si>
  <si>
    <t>DIV OF RETIREMENT -ORP</t>
  </si>
  <si>
    <t>ORP</t>
  </si>
  <si>
    <t>Liability for eligible employees’ voluntary State 403(b) plan deductions as well as employer retirement contributions for employees enrolled in the ORP (Optional Retirement Plan) prior to processing the Accounts Payable accrual.</t>
  </si>
  <si>
    <t>DIV OF RETIREMENT-OTHER</t>
  </si>
  <si>
    <t>RET OTHER</t>
  </si>
  <si>
    <t>Liability for employer retirement contributions for employees enrolled in State retirement plans other than ORP (e.g. FRS, PEORP, etc.) prior to processing the Accounts Payable accrual.</t>
  </si>
  <si>
    <t>PAYROLL-OTHER VENDORS</t>
  </si>
  <si>
    <t>PAYROLL VN</t>
  </si>
  <si>
    <t>Liability for all employee and employer deductions that is not included in another liability account prior to processing the Accounts Payable accrual. Also included in this account code are employees’ payment deductions for Elan/Monumental (whole life plan).</t>
  </si>
  <si>
    <t>GARNISHMENTS PAYABLES</t>
  </si>
  <si>
    <t>GARNISH</t>
  </si>
  <si>
    <t>Liability for garnishments deducted from employees’ salaries prior to processing the Accounts Payable accrual.</t>
  </si>
  <si>
    <t>TIAA/CREF</t>
  </si>
  <si>
    <t>Liability for eligible employees’ voluntary TIAA-CREF UF 403(b) plan deductions as well as employer retirement contributions for employees enrolled in the AEF (Academic Enrichment Fund 910) TIAA-CREF retirement plan prior to processing the Accounts Payable accrual.</t>
  </si>
  <si>
    <t>FIDELITY INVESTMENT</t>
  </si>
  <si>
    <t>FIDELITY I</t>
  </si>
  <si>
    <t>Liability for eligible employees’ voluntary Fidelity UF 403(b) plan deductions as well as employer retirement contributions for employees enrolled in the AEF Fidelity retirement plan prior to processing the Accounts Payable accrual.</t>
  </si>
  <si>
    <t>HILB, ROGAL &amp; HAMILTON</t>
  </si>
  <si>
    <t>HRH</t>
  </si>
  <si>
    <t>Liability for eligible employees’ voluntary insurance deductions, prior to processing the Accounts Payable accrual. Company’s name was changed several years ago to Hilb, Rogal and Hobbs (May be changing again). Also, this account code indicates auto, boat and personal umbrella.</t>
  </si>
  <si>
    <t>HSC VALIC</t>
  </si>
  <si>
    <t>Liability for eligible employees’ voluntary AEF VALIC plan deductions as well as employer retirement contributions for employees enrolled in the AEF VALIC retirement plan prior to processing the Accounts Payable accrual.</t>
  </si>
  <si>
    <t>PRINC CANC DOE ASSIGN</t>
  </si>
  <si>
    <t>PRINC CANC FIRE FIGHTER SVC</t>
  </si>
  <si>
    <t>To record the cancellation of loans for Fire Fighter service.  Not for Departmnental use - used by Student Financial Services only.</t>
  </si>
  <si>
    <t>A/R-TRAVEL ADVANCES</t>
  </si>
  <si>
    <t>A/R-TRAVEL</t>
  </si>
  <si>
    <t>Represents accounts receivable for travel advances provided to employees, applicants, etc.</t>
  </si>
  <si>
    <t>LAND</t>
  </si>
  <si>
    <t>Represents the cost associated with the acquisition of land and land rights (easements, rights-of-way). This amount includes the purchase price and costs such as legal fees, filling or excavation costs and other costs that are incurred so land is in condition for its intended use.</t>
  </si>
  <si>
    <t>ALLOW FOR UNCOLL - LOANS</t>
  </si>
  <si>
    <t>Represents an allowance for loan accounts receivables that are doubtful for collection</t>
  </si>
  <si>
    <t>DUE FROM OTHER FUNDS IN BU</t>
  </si>
  <si>
    <t>DUE FROM O</t>
  </si>
  <si>
    <t>Represents amounts due from within the University.</t>
  </si>
  <si>
    <t>DUE FROM PETTY CASH</t>
  </si>
  <si>
    <t>DF-PT CSH</t>
  </si>
  <si>
    <t>Represents amounts disbursed to departments for petty cash that will be due back to the University when the petty cash fund is closed.</t>
  </si>
  <si>
    <t>INVENTORY - SUPPLIES</t>
  </si>
  <si>
    <t>INVENTORY</t>
  </si>
  <si>
    <t>Represents the cost of supplies purchased and stored until issued for use.</t>
  </si>
  <si>
    <t>PCARD PRE-PAYMENT</t>
  </si>
  <si>
    <t>PCARD PRE-</t>
  </si>
  <si>
    <t>Represents PCard payment made in advance to the University’s PCard vendor. These amounts have to be settled as UF departments reconcile and approve their PCard charges.</t>
  </si>
  <si>
    <t>A/P-EPAYABLES</t>
  </si>
  <si>
    <t>A/P-EPAYAB</t>
  </si>
  <si>
    <t>Pre-payment account for the University's ePayables program</t>
  </si>
  <si>
    <t>DEFERRED OUTFLOW - FRS PENSION</t>
  </si>
  <si>
    <t>FRS PENSIO</t>
  </si>
  <si>
    <t>This records any contribution to the pension plans after measurement date as a deferred outflow.  We will need a new node on the Acct_fin_stmt tree called CONTRIBUTIONS RET AFT MEASUREMENT</t>
  </si>
  <si>
    <t>DEFERRED OUTFLOW - HIS PENSION</t>
  </si>
  <si>
    <t>This records any contribution to the Health Insurance Subsidy pension plan after measurement date as a deferred outflow.</t>
  </si>
  <si>
    <t>DEFERRED OUTFLOW - OPEB</t>
  </si>
  <si>
    <t>This records any contribution to the Other Post Employment Benefits (OPEB) plan after measurement date as a deferred outflow.</t>
  </si>
  <si>
    <t>CONSTRUCTION-WORK IN PROGRESS</t>
  </si>
  <si>
    <t>CONSTRUCTI</t>
  </si>
  <si>
    <t>Represents the cost of construction work started but not yet completed (these assets are not depreciated until completed and in service).</t>
  </si>
  <si>
    <t>A/P - ESCHEATMENT LIABILITY</t>
  </si>
  <si>
    <t>A/P - ESCH</t>
  </si>
  <si>
    <t>Used to record funds due to the State of Florida for AP checks that are stale-dated in the system.</t>
  </si>
  <si>
    <t>OTHER CAPITAL ASSETS</t>
  </si>
  <si>
    <t>OTHER CAPI</t>
  </si>
  <si>
    <t>LIBR RESOURCES-NON DEPRECIABLE</t>
  </si>
  <si>
    <t>LIBR RESOU</t>
  </si>
  <si>
    <t>Represents inexhaustible items of historical or literary significance such as documents, maps, photos and original and rare books. Items classified in this account are capitalized, non-depreciating and catalogued by the University of Florida Libraries.</t>
  </si>
  <si>
    <t>PROPERTY UNDER CAPITAL LEASE</t>
  </si>
  <si>
    <t>PRPCAPLEAS</t>
  </si>
  <si>
    <t>Represents the value of property under Capital Leases as defined in governmental accounting standards.</t>
  </si>
  <si>
    <t>ACC DEPR - INFRASTR &amp; IMPROVM</t>
  </si>
  <si>
    <t>Represents the accumulated periodic credits made to record the expiration in the useful life of Infrastructures and Improvements that are attributable to wear and tear through use and lapse of time, obsolescence, inadequacy or other physical or functional cause.</t>
  </si>
  <si>
    <t>LIBRARY RESOURCES-DEPRECIABLE</t>
  </si>
  <si>
    <t>LIBRARY RE</t>
  </si>
  <si>
    <t>Represents exhaustible items used for reference or lending such as books, periodicals and microfilm that have a useful life greater than one year. Items classified in this account are capitalized, depreciated and catalogued by the University of Florida Libraries</t>
  </si>
  <si>
    <t>ACC DEPR - CAPITAL LEASES</t>
  </si>
  <si>
    <t>Represents the accumulated periodic credits made to record the expiration in the useful life of capital assets under a capital lease that are attributable to wear and tear through use and lapse of time, obsolescence, inadequacy or other physical or functional cause.</t>
  </si>
  <si>
    <t>ACCOUNTS PAYABLE - VENDORS</t>
  </si>
  <si>
    <t>ACCOUNTS P</t>
  </si>
  <si>
    <t>Liabilities evidenced by vouchers which have been pre-audited and approved for payment, but which have not yet been paid.</t>
  </si>
  <si>
    <t>A/P - ACCOUNTS PAYABLE - OTHER</t>
  </si>
  <si>
    <t>A/P - ACCO</t>
  </si>
  <si>
    <t>All other accounts payable liabilities not otherwise classified.</t>
  </si>
  <si>
    <t>THIRD PARTY CONTRACT EXCESS</t>
  </si>
  <si>
    <t>THIRD PART</t>
  </si>
  <si>
    <t>For use by University Financial Services only. Liability account for third party excess payments to students’ accounts.</t>
  </si>
  <si>
    <t>DEPOSITS HELD IN TRUST</t>
  </si>
  <si>
    <t>DEPINTRST</t>
  </si>
  <si>
    <t>Includes monies held by the University as agent for other persons or organizations. For example, the State Adoption Benefits awarded to University of Florida employees are held in this account until they are disbursed to the award recipients through the payroll system.</t>
  </si>
  <si>
    <t>DUE TO DCU</t>
  </si>
  <si>
    <t>Amounts collected by the University and due to Division of Colleges and Universities (DCU).</t>
  </si>
  <si>
    <t>DUE TO DPT OF MANAGEMENT SERV</t>
  </si>
  <si>
    <t>DUEMGMTSER</t>
  </si>
  <si>
    <t>Amounts due to the State of Florida Department of Management Services, that was used to build two parking garages.</t>
  </si>
  <si>
    <t>PAYROLL TAXES</t>
  </si>
  <si>
    <t>PAYROLL TX</t>
  </si>
  <si>
    <t>The University withholds both payroll and income taxes from employees’ pay and deposit these taxes to the Internal Revenue Service. Income tax withholding is determined by the employee's IRS Form W-4. Payroll taxes consist of Social Security and Medicare taxes, commonly referred to as FICA (Federal Insurance Contributions Act) taxes.</t>
  </si>
  <si>
    <t>9MONTH FAC DEDUCTION</t>
  </si>
  <si>
    <t>9MONTH FAC</t>
  </si>
  <si>
    <t>This liability account will be used to record the payroll deduction for 9 month faculty opting to be paid over 12 months. The deduction will be recorded through HRMS.</t>
  </si>
  <si>
    <t>CAMPUS USA CREDIT UNION</t>
  </si>
  <si>
    <t>CAMPUS USA</t>
  </si>
  <si>
    <t>Liability for voluntary deductions from employees’ salaries to the Campus USA Credit Union prior to processing the Accounts Payable accrual.</t>
  </si>
  <si>
    <t>MERRILL LYNCH</t>
  </si>
  <si>
    <t>MERRILL LY</t>
  </si>
  <si>
    <t>Liability for eligible employees’ voluntary Merrill Lynch deductions as well as employer retirement contributions for employees enrolled in the AEF Merrill Lynch retirement plan prior to processing the Accounts Payable accrual.</t>
  </si>
  <si>
    <t>TIAA CREF - AEF</t>
  </si>
  <si>
    <t>TIAA AEF</t>
  </si>
  <si>
    <t>Liability for employer retirement contributions for employees enrolled in the AEF TIAA-CREF retirement plan, prior to processing the Accounts Payable accrual.</t>
  </si>
  <si>
    <t>DIV OF STATE GRP INS -BENEFITS</t>
  </si>
  <si>
    <t>DSGI BENS</t>
  </si>
  <si>
    <t>Liability for eligible employees’ voluntary insurance deductions as well as employer health and life contributions for eligible employees enrolled in these plans, prior to processing the Accounts Payable accrual.</t>
  </si>
  <si>
    <t>OFFICE OF PERSONNEL MANAGEMENT</t>
  </si>
  <si>
    <t>OFFICE OF</t>
  </si>
  <si>
    <t>Earnings that have been collected to send to the Office of Personnel Management per employee request that have not yet been paid.</t>
  </si>
  <si>
    <t>TRANSPORTATION &amp; PARKING</t>
  </si>
  <si>
    <t>TRANSPORT</t>
  </si>
  <si>
    <t>Liability for eligible employees’ voluntary Transportation and Parking deductions, prior to processing the Accounts Payable accrual.</t>
  </si>
  <si>
    <t>UNITED WAY ALACHUA COUNTY</t>
  </si>
  <si>
    <t>UNITED WAY</t>
  </si>
  <si>
    <t>Liability for eligible employees’ voluntary University of Florida Community Campaign deductions, prior to processing the Accounts Payable accrual.</t>
  </si>
  <si>
    <t>DIV OF STATE GRP INS - GEN DED</t>
  </si>
  <si>
    <t>DSGI-Ded</t>
  </si>
  <si>
    <t>Liability for eligible employee’s general deductions for voluntary insurance payable to the Division of State Group Insurance (DSGI), prior to processing the Accounts Payable accrual. This account also includes the liability for employer paid FICA (Federal Insurance Contributions Act) Savings payable to DSGI, prior to processing the Accounts Payable accrual.</t>
  </si>
  <si>
    <t>UF COLL OF MEDICINE GVL AEF</t>
  </si>
  <si>
    <t>UF COLL OF</t>
  </si>
  <si>
    <t>Liability for certain employer paid benefits payable to the College of Medicine, prior to processing the Accounts Payable accruals.</t>
  </si>
  <si>
    <t>COLLEGE OF DENTISTRY AEF</t>
  </si>
  <si>
    <t>COLLEGE OF</t>
  </si>
  <si>
    <t>Liability for certain employer paid benefits payable to the College of Dentistry, prior to processing the Accounts Payable accruals.</t>
  </si>
  <si>
    <t>AIG VALIC</t>
  </si>
  <si>
    <t>Liability for eligible employees’ voluntary deductions for UF VALIC 403(b), VALIC after-tax deductions, the VALIC Roth 403(b), prior to processing the Accounts Payable accruals.</t>
  </si>
  <si>
    <t>FL PREPAID TUITION       </t>
  </si>
  <si>
    <t>FL PREPAID</t>
  </si>
  <si>
    <t>Liability for eligible employees’ voluntary Florida Prepaid College Plan and Florida College Investment Plan deductions, prior to processing the Accounts Payable accrual.</t>
  </si>
  <si>
    <t>FLAG CREDIT UNION</t>
  </si>
  <si>
    <t>FLAG CREDI</t>
  </si>
  <si>
    <t>STATE EE CREDIT UNION</t>
  </si>
  <si>
    <t>STATE EE C</t>
  </si>
  <si>
    <t>Liability for eligible employees’ voluntary State Employees Credit Union deductions, prior to processing the Accounts Payable accrual.</t>
  </si>
  <si>
    <t>AFSCME</t>
  </si>
  <si>
    <t>Liability for eligible employees’ voluntary AFSCME union deductions, prior to processing the Accounts Payable accrual.</t>
  </si>
  <si>
    <t>SPECTRUM ANNUITY (NWIDE)      </t>
  </si>
  <si>
    <t>SPECTRUM A</t>
  </si>
  <si>
    <t>Liability for eligible employees’ voluntary Spectrum 403(b) deductions, prior to processing the Accounts Payable accrual.</t>
  </si>
  <si>
    <t>SOLOMON SMITH BARNEY          </t>
  </si>
  <si>
    <t>SOLOMON SM</t>
  </si>
  <si>
    <t>Liability for eligible employees’ voluntary Smith Barney 403(b) deductions as well as employer retirement contributions for employees enrolled in the AEF Smith Barney retirement plan, prior to processing the Accounts Payable accrual.</t>
  </si>
  <si>
    <t>AETNA INSURANCE &amp; ANNUITY CO. </t>
  </si>
  <si>
    <t>AETNA INSU</t>
  </si>
  <si>
    <t>Liability for eligible employees’ voluntary ING 403(b) deductions as well as employer retirement contributions for employees enrolled in the AEF ING retirement plan prior to processing the Accounts Payable accrual.</t>
  </si>
  <si>
    <t>SHANDS JAX PARKING            </t>
  </si>
  <si>
    <t>SHANDS JAX</t>
  </si>
  <si>
    <t>Liability for eligible employees’ voluntary College of Medicine Jacksonville parking deductions, prior to processing the Accounts Payable accrual.</t>
  </si>
  <si>
    <t>UNITED FACULTY OF FL          </t>
  </si>
  <si>
    <t>UNITED FAC</t>
  </si>
  <si>
    <t>Liability for eligible employees’ voluntary United Faculty of Florida, United Faculty of Florida PAC and United Faculty of Florida GAs union deductions, prior to processing the Accounts Payable accrual.</t>
  </si>
  <si>
    <t>DUVAL FEDL CREDIT UNION       </t>
  </si>
  <si>
    <t>DUVAL FEDL</t>
  </si>
  <si>
    <t>Earnings collected to send to Duval Federal Credit Union, per employee request, which have not yet been paid.</t>
  </si>
  <si>
    <t>FOUNDATION</t>
  </si>
  <si>
    <t>Earnings collected to send to the University of Florida Foundation, per employee request, that have not yet been paid.</t>
  </si>
  <si>
    <t>FL NURSES ASSOC               </t>
  </si>
  <si>
    <t>FL NURSES</t>
  </si>
  <si>
    <t>Earnings collected to send to the Florida Nurses Association per employee request, which have not yet been paid.</t>
  </si>
  <si>
    <t>CNA INSURANCE CO              </t>
  </si>
  <si>
    <t>CNA INSURA</t>
  </si>
  <si>
    <t>BENCOR</t>
  </si>
  <si>
    <t>Earnings collected to send to Bencor, per employee request, which have not yet been paid.</t>
  </si>
  <si>
    <t>AVMED HEALTH PLAN</t>
  </si>
  <si>
    <t>AVMED</t>
  </si>
  <si>
    <t>Earnings collected to send to AvMed, per employee request, which have not yet been paid.</t>
  </si>
  <si>
    <t>BENCOR SPECIAL PAY PLAN 765</t>
  </si>
  <si>
    <t>BENCOR SPE</t>
  </si>
  <si>
    <t>Earnings collected to send to Bencor with special pay plan 765, per employee request, that have not yet been paid.</t>
  </si>
  <si>
    <t>BENCOR SPECIAL PAY PLAN 145</t>
  </si>
  <si>
    <t>UNEARNED REVENUES STUDENT FEES</t>
  </si>
  <si>
    <t>UNEARNED R</t>
  </si>
  <si>
    <t>Earnings collected to send to Student Resources Incorporated, per employee request, which have not yet been paid.</t>
  </si>
  <si>
    <t>UNEARNED REVENUES - AUX OPER</t>
  </si>
  <si>
    <t>Auxiliary operations revenue collected but not yet earned and recognized.</t>
  </si>
  <si>
    <t>UNEARNED REVENUES-C&amp;G</t>
  </si>
  <si>
    <t>Contracts and grants revenue collected but not yet earned and recognized.</t>
  </si>
  <si>
    <t>UNEARNED REV-P&amp;L COST REIMB</t>
  </si>
  <si>
    <t>UNEARNED REVENUES - OTHER</t>
  </si>
  <si>
    <t>Other revenues collected but not yet earned and recognized.</t>
  </si>
  <si>
    <t>LTD CUR COMPENSATED ABSENCES</t>
  </si>
  <si>
    <t>LTD CUR CO</t>
  </si>
  <si>
    <t>For Asset Management and Financial Reporting use only. Used to record accrued liability for vested employee compensatory, annual and sick leave earned but not used, estimated to be paid out within one year.</t>
  </si>
  <si>
    <t>LTD CUR BOND&amp;REV CERTIFICATES</t>
  </si>
  <si>
    <t>LTD CUR BO</t>
  </si>
  <si>
    <t>For Asset Management and Financial Reporting use only. The face value of bond principal due within one year.</t>
  </si>
  <si>
    <t>LTD CUR INSTALLMENT PURCHASE</t>
  </si>
  <si>
    <t>LTD CUR IN</t>
  </si>
  <si>
    <t>For Asset Management and Financial Reporting use only. Portion of the Installment Purchase Agreements Payable used for the purchase of Capital Assets, principal to be paid within one year.</t>
  </si>
  <si>
    <t>LTD CUR CAPITAL LEASES</t>
  </si>
  <si>
    <t>LTD CUR CA</t>
  </si>
  <si>
    <t>For Asset Management and Financial Reporting use only. Present value portion of capital lease indebtedness, which will mature within one year.</t>
  </si>
  <si>
    <t>LTD CUR LEASED FURN&amp;EQUIP</t>
  </si>
  <si>
    <t>LTD CUR-LE</t>
  </si>
  <si>
    <t>For Asset Management and Financial Reporting use only. Present value portion of leased furniture and equipment indebtedness, which will mature within one year.</t>
  </si>
  <si>
    <t>LTD CUR LEASED REAL ESTATE</t>
  </si>
  <si>
    <t>LTD CUR -L</t>
  </si>
  <si>
    <t>For Asset Management and Financial Reporting use only. Present value portion of leased real estate indebtedness, which will mature within one year.</t>
  </si>
  <si>
    <t>LTD CUR SUBSCRIPTION SOFTWARE</t>
  </si>
  <si>
    <t>LTD CUR SU</t>
  </si>
  <si>
    <t>For Asset Management and Financial Reporting use only. Present value portion of subscription software indebtedness, which will mature within one year.</t>
  </si>
  <si>
    <t>LTD CUR ACCR SELF INSUR CLAIMS</t>
  </si>
  <si>
    <t>LTD CUR AC</t>
  </si>
  <si>
    <t>For Asset Management and Financial Reporting use only. In self-insurance program funds, the reasonably estimable amount of claims relating to incidents that have occurred, that are estimated to be paid within one year, whether or not claims have been asserted.</t>
  </si>
  <si>
    <t>DFD INFL-GAIN ON REFUNDING</t>
  </si>
  <si>
    <t>DFD INFL-G</t>
  </si>
  <si>
    <t>This records gains on capital debt refunding (bonds, capital improvement debt, notes)</t>
  </si>
  <si>
    <t>DFD INFL-INCREASE FV INT SWAP</t>
  </si>
  <si>
    <t>DFD INFL-I</t>
  </si>
  <si>
    <t>This records unrealized gains on interest rate swaps as required by GASB 65 which has reclassified these transactions.</t>
  </si>
  <si>
    <t>DEFERRED INFLOW - FRS PENSION</t>
  </si>
  <si>
    <t>FRS PENSI</t>
  </si>
  <si>
    <t>This records the difference between actual and projected experience in earnings.  This goes on the DEFERRED INFLOWS node.</t>
  </si>
  <si>
    <t>DEFERRED INFLOW - HIS PROGRAM</t>
  </si>
  <si>
    <t>DEFERRED I</t>
  </si>
  <si>
    <t>This records the difference between actual and projected experience in earnings of the state pension plan.  This goes on the DEFERRED INFLOWS node.</t>
  </si>
  <si>
    <t>DEFERRED INFLOW - OPEB</t>
  </si>
  <si>
    <t>This records the differeence beween the actual and projected experience in the Other Post Employment Benefits (OPEB) plan.</t>
  </si>
  <si>
    <t>DEFERRED INFLOW LEASE</t>
  </si>
  <si>
    <t>LTD - CURR CAP IMP DEBT PAY</t>
  </si>
  <si>
    <t>For Asset Management and Financial Reporting Only. The Capital Improvement Debt due within one year.</t>
  </si>
  <si>
    <t>LTD-CUR LOANS &amp; NOTES</t>
  </si>
  <si>
    <t>LTD-CUR LO</t>
  </si>
  <si>
    <t>The new accounts are needed to appropriatly report a new type of indebtness that is neither amount due to the State and to a Component Unit. This is to record loans and notes from a financial institution or other external party.</t>
  </si>
  <si>
    <t>LTD CUR OPEB LIABILITY</t>
  </si>
  <si>
    <t>LTD CUR OP</t>
  </si>
  <si>
    <t>This records the current portion of the Other Post Employment Benefits (OPEB) payable.</t>
  </si>
  <si>
    <t>LTD CUR PENSION LIABILITY-HIS</t>
  </si>
  <si>
    <t>LTD CUR PE</t>
  </si>
  <si>
    <t>OTHER CURRENT LIABILITIES</t>
  </si>
  <si>
    <t>All other current liabilities not otherwise classified</t>
  </si>
  <si>
    <t>TEMPORARY CASH OVERDRAFT LIAB</t>
  </si>
  <si>
    <t>TEMPOVDRFT</t>
  </si>
  <si>
    <t>For Financial Reporting Use Only- Current liability, used to reclassify a temporary negative Cash balance, recorded in the General Ledger at the end of a reporting period. Funds in excess of current need, including float, are invested. As a result, the University’s General Ledger may show a temporary cash overdraft for the amount of outstanding checks not yet presented. This does not, however, represent an actual overdraft in the University’s bank account.</t>
  </si>
  <si>
    <t>OBLIGATION-REVERSE PUR AGREEM</t>
  </si>
  <si>
    <t>OBLIGA</t>
  </si>
  <si>
    <t>For Financial Reporting use only.</t>
  </si>
  <si>
    <t>OBLIGATION-SECURITY LEND AGREE</t>
  </si>
  <si>
    <t>LTD-CUR UNAMORITZED PREMIUMS</t>
  </si>
  <si>
    <t>LTD-NCPRE</t>
  </si>
  <si>
    <t>For Financial Reporting and Asset Management use only</t>
  </si>
  <si>
    <t>LTD-COMPENSATED ABSENCES</t>
  </si>
  <si>
    <t>LTD-COMPEN</t>
  </si>
  <si>
    <t>Long term debt used to record accrued liability for vested employee compensatory, annual and sick leave earned but not used, estimated to be paid after one year.</t>
  </si>
  <si>
    <t>LTD NET PENSION LIAB - FRS</t>
  </si>
  <si>
    <t>PENSION LI</t>
  </si>
  <si>
    <t>This is the noncurrent portion of retirement liability.  This needs a new node NET PENSION LIABILITY directly under the OPEB node.</t>
  </si>
  <si>
    <t>LTD NET PENSION LIAB - HIS</t>
  </si>
  <si>
    <t>NET PENSIO</t>
  </si>
  <si>
    <t>This is the noncurrent portion of retirement liability for the Health Insurance Subsidy.  This is to be included in the new node with account 291200 in node NET PENSION LIABILITY</t>
  </si>
  <si>
    <t>LTD-BEG YR BAL BOND &amp; REV CERT</t>
  </si>
  <si>
    <t>LTD-BEG YR</t>
  </si>
  <si>
    <t>For Asset Management and Financial Reporting use only. The face value of bond principal due after one year, at the beginning of the year.</t>
  </si>
  <si>
    <t>LTD-PYMT PRIN BOND &amp; REV CERT</t>
  </si>
  <si>
    <t>LTD-PYMT P</t>
  </si>
  <si>
    <t>For Asset Management and Financial Reporting use only. The face value of bond principal added during the year via new bond issues.</t>
  </si>
  <si>
    <t>LTD-UNAMORTIZED PREMIUMS</t>
  </si>
  <si>
    <t>LTD-UNAM P</t>
  </si>
  <si>
    <t>For Asset Management and Financial Reporting use only. Unamortized portion of premiums associated with the issuance of Bonds and Revenue Certificates.</t>
  </si>
  <si>
    <t>SECURITY FIRST METLIFE        </t>
  </si>
  <si>
    <t>SECURITY F</t>
  </si>
  <si>
    <t>Earnings collected to send to Security First MetLife, per employee request, which have not yet been paid.</t>
  </si>
  <si>
    <t>BLUE CROSS BLUE SHIELD OF FL  </t>
  </si>
  <si>
    <t>BLUE CROSS</t>
  </si>
  <si>
    <t>Earnings to send to Blue Cross and Blue Shield of Florida, per employee request, that have not yet been paid.</t>
  </si>
  <si>
    <t>BENCOR SPECIAL PAY PLAN 000</t>
  </si>
  <si>
    <t>Earnings collected to send to Bencor with special pay plan 000, per employee request, that have not yet been paid.</t>
  </si>
  <si>
    <t>STUDENT RESOURCES, INC</t>
  </si>
  <si>
    <t>STUDENT RE</t>
  </si>
  <si>
    <t>LTD-OPEB HEALTH BENEFITS PAYAB</t>
  </si>
  <si>
    <t>OPEB HEALT</t>
  </si>
  <si>
    <t>For Financial Reporting Use Only-Post Employment Health Care Benefits Payable is a noncurrent liability calculated from actuarial information provided by the State of Florida, to estimate the University's liability for subsidizing the health insurance premiums of retirees of the University.</t>
  </si>
  <si>
    <t>LTD-PROCEEDS BOND &amp; REV CERT</t>
  </si>
  <si>
    <t>LTD-PROCEE</t>
  </si>
  <si>
    <t>LTD - UNAMORTIZED DISCOUNTS</t>
  </si>
  <si>
    <t>LTD - UNAM</t>
  </si>
  <si>
    <t>For Asset Management and Financial Reporting use only. Unamortized portion of discounts associated with the issuance of Bonds and Revenue Certificates</t>
  </si>
  <si>
    <t>UF GARNISHMENT FEES</t>
  </si>
  <si>
    <t>UF GARNISH</t>
  </si>
  <si>
    <t xml:space="preserve">With the implementation of 9.1 HR/Payroll, we are able to include the garnishment fees due to UF from employee on the Garn Spec pages. (In 8.8, these were entered as general deductions.)  The setup in 9.1 requires a separate GL account.				
				</t>
  </si>
  <si>
    <t>DEFERRED INFLOW ANNUITY</t>
  </si>
  <si>
    <t>Recording deferred inflow of resources for annuities or split interest agreements. This is to be used by Financial Reporting only.</t>
  </si>
  <si>
    <t>UNAMORT LOSS- BOND REFUNDING</t>
  </si>
  <si>
    <t>UNMRT BND</t>
  </si>
  <si>
    <t>For Asset Management and Financial Reporting use only. Unamortized portion of loss associated with the refunding of Bonds and Revenue Certificates.</t>
  </si>
  <si>
    <t>LTD - INSTALLMENT PURCHASE</t>
  </si>
  <si>
    <t>LTD - INST</t>
  </si>
  <si>
    <t>For Asset Management and Financial Reporting use only. Portion of the Installment Purchase Agreements Payable used for the purchase of Capital Assets, principal due to be paid after one year</t>
  </si>
  <si>
    <t>LTD - CAPITAL LEASES PAYABLE</t>
  </si>
  <si>
    <t>LTD - CAPI</t>
  </si>
  <si>
    <t>For Asset Management and Financial Reporting use only. Present value portion of capital lease indebtedness, which will mature after one year.</t>
  </si>
  <si>
    <t>LTD - LEASED REAL ESTATE</t>
  </si>
  <si>
    <t>LTD-LEASED</t>
  </si>
  <si>
    <t>This account is used to record the liability associated with Operating Lease of real estate. This account will be used by Asset Management and Financial Reporting only.</t>
  </si>
  <si>
    <t>LTD - ACCR SELF-INSUR CLAIMS</t>
  </si>
  <si>
    <t>LTD - ACCR</t>
  </si>
  <si>
    <t>For Asset Management and Financial Reporting use only. In self-insurance program funds, the reasonably estimable amount of claims relating to incidents that have occurred, that are estimated to be paid after one year, whether or not claims have been asserted.</t>
  </si>
  <si>
    <t>LTD-ASSET RETIREMENT OBLIGATIO</t>
  </si>
  <si>
    <t>LTD-ASSET</t>
  </si>
  <si>
    <t>This account is used to record legal or contractually enforceable liability associated with the retirement of a tangible capital asset, including disposal and environmental remediation. This account will be used for Financial Reporting purposes only.		
.</t>
  </si>
  <si>
    <t>LTD-NONCUR BEG BAL CAPIMP DEBT</t>
  </si>
  <si>
    <t>LTD-NONCUR</t>
  </si>
  <si>
    <t>For Asset Management and Financial Reporting Only. The Capital Improvement Debt Face Value principal due after one year, at the beginning of the year.</t>
  </si>
  <si>
    <t>LTD-NONCUR PROCEEDS CAPIMP DBT</t>
  </si>
  <si>
    <t>For Asset Management and Financial Reporting Only. The Capital Improvement Debt face value of principal added during the year via new bond issues.</t>
  </si>
  <si>
    <t>LTD-NONCUR PYMTPRIN CAPIMP DBT</t>
  </si>
  <si>
    <t>For Asset Management and Financial Reporting Only. The Capital Improvement Debt principal paid during the year.</t>
  </si>
  <si>
    <t>LTD-NONCUR CAPIMP UNAMRT DISCT</t>
  </si>
  <si>
    <t>For Asset Management and Financial Reporting use only. Unamortized portion of discounts associated with the issuance of Capital Improvement Debt.</t>
  </si>
  <si>
    <t>LTD-NONCUR CAPIMP UNAMRT PREM</t>
  </si>
  <si>
    <t>For Asset Management and Financial Reporting use only. Unamortized portion of premiums associated with the issuance of Capital Improvement Debt.</t>
  </si>
  <si>
    <t>LTD-NONCUR CAPIMP UNAMRT LOSS</t>
  </si>
  <si>
    <t>LTD-NONCU</t>
  </si>
  <si>
    <t>LTD-PROCEEDS LOANS &amp; NOTES</t>
  </si>
  <si>
    <t>LTD-PYMT PRIN LOANS &amp; NOTES</t>
  </si>
  <si>
    <t>OTHER NON CURRENT LIABILITIES</t>
  </si>
  <si>
    <t>OTH NON CU</t>
  </si>
  <si>
    <t>All other noncurrent liabilities not otherwise classified</t>
  </si>
  <si>
    <t>CONTRIBUTED CAPITAL ASSETS</t>
  </si>
  <si>
    <t>CONTRIBUTE</t>
  </si>
  <si>
    <t>PR PER ADJ BEG BAL NET ASSETS</t>
  </si>
  <si>
    <t>PR PER ADJ</t>
  </si>
  <si>
    <t>NET ASSETS - BEGINNING BALANCE</t>
  </si>
  <si>
    <t>NET ASSETS</t>
  </si>
  <si>
    <t>INVEST IN CAPITAL ASSETS</t>
  </si>
  <si>
    <t>INVEST CAR</t>
  </si>
  <si>
    <t>RES NET ASSETS-COMPONENT UNITS</t>
  </si>
  <si>
    <t>RES NET</t>
  </si>
  <si>
    <t>ENDOWMENTS NET ASSETS</t>
  </si>
  <si>
    <t>ENDOW</t>
  </si>
  <si>
    <t>EXPENDBLE ENDOWMENTS NET ASSET</t>
  </si>
  <si>
    <t>EXPENDBLE</t>
  </si>
  <si>
    <t>ADJ NET POSTN - INTERNAL LOANS</t>
  </si>
  <si>
    <t>ADJ NET PO</t>
  </si>
  <si>
    <t>This account is to be used only by Treasury Management and Financial Reporting for entering loans between University departments.</t>
  </si>
  <si>
    <t>REVENUE (4) - BUDGET ONLY</t>
  </si>
  <si>
    <t>REVENUE (4</t>
  </si>
  <si>
    <t>Y</t>
  </si>
  <si>
    <t>REVENUE (5) - BUDGET ONLY</t>
  </si>
  <si>
    <t>REVENUE (5</t>
  </si>
  <si>
    <t>REVENUE (6) - BUDGET ONLY</t>
  </si>
  <si>
    <t>REVENUE (6</t>
  </si>
  <si>
    <t>FEES - GEN - APPLICATIONS</t>
  </si>
  <si>
    <t>FEES - GEN</t>
  </si>
  <si>
    <t>Revenue account for the application fee paid to the University of Florida for students seeking admission</t>
  </si>
  <si>
    <t>FEES - GEN - EXAM &amp; TESTING</t>
  </si>
  <si>
    <t>Revenue account for testing fees assessed to students</t>
  </si>
  <si>
    <t>FEES - GEN - AUDIT COURSES</t>
  </si>
  <si>
    <t>Revenue account used to collect tuition and fees for students auditing a course (For use by the University Bursar)</t>
  </si>
  <si>
    <t>FEES - GEN - CORRES COURSES</t>
  </si>
  <si>
    <t>Revenue account used by Division of Continuing Education for tuition from correspondence courses.</t>
  </si>
  <si>
    <t>FEES - GEN - STUDENT - MISC</t>
  </si>
  <si>
    <t>Revenue account for any student fees not covered by any existing revenue account</t>
  </si>
  <si>
    <t>FEES-TUITION/ADMISSION DEPOSIT</t>
  </si>
  <si>
    <t>FEES</t>
  </si>
  <si>
    <t>Revenue account for tuition deposit paid by students upon acceptance to the University of Florida</t>
  </si>
  <si>
    <t>FEES - GEN - TRANSCRIPT FEE</t>
  </si>
  <si>
    <t>Revenue account for the collection of the fee associated with students’ request for an official University of Florida transcript</t>
  </si>
  <si>
    <t>FEES - SELF FUNDED TUITION</t>
  </si>
  <si>
    <t>FEES - SEL</t>
  </si>
  <si>
    <t>Revenue account for the collection of self-funded tuition for all semesters
(For use by the University Bursar)</t>
  </si>
  <si>
    <t>FEES - SELF FUNDED NON RES</t>
  </si>
  <si>
    <t>Revenue account for the collection of self-funded non-resident tuition for all semesters (For use by the University Bursar)</t>
  </si>
  <si>
    <t>FEES - OFF BOOK - FALL</t>
  </si>
  <si>
    <t>FEES - OFF</t>
  </si>
  <si>
    <t>Revenue account for collection of self-funded tuition for the current year fall semester (For use by the University Bursar)</t>
  </si>
  <si>
    <t>FEES - OFF BOOK - SPRING</t>
  </si>
  <si>
    <t>Revenue account for collection of self-funded tuition for the current year spring semester (For use by the University Bursar)</t>
  </si>
  <si>
    <t>FEES - OFF BOOK - SUMMER A/C</t>
  </si>
  <si>
    <t>Revenue account for collection of self-funded tuition for the current year Summer A/C semester (For use by the University Bursar)</t>
  </si>
  <si>
    <t>FEES - OFF BOOK - SUMMER B</t>
  </si>
  <si>
    <t>Revenue account for collection of self-funded tuition for the current year Summer B semester (For use by the University Bursar)</t>
  </si>
  <si>
    <t>FEES - OFF BOOK - PRIOR</t>
  </si>
  <si>
    <t>Revenue account for collection of self-funded tuition for a prior year semester (For use by the University Bursar)</t>
  </si>
  <si>
    <t>FEES - SELF FUNDED MARKET RATE</t>
  </si>
  <si>
    <t>Identify revenue associated with self funded programs with market rate tuition.</t>
  </si>
  <si>
    <t>FEES - TPC TEMP TUITION</t>
  </si>
  <si>
    <t>FEES - TPC</t>
  </si>
  <si>
    <t>Revenue account used on third party contracts applied to student accounts when billed to sponsor, before payment is received. (For use by the University Bursar)</t>
  </si>
  <si>
    <t>FEES - WAIVER REVENUE</t>
  </si>
  <si>
    <t>FEES - WAI</t>
  </si>
  <si>
    <t>Credit account for recording waivers posted to students’ accounts in PeopleSoft Student Financials (For use by the University Bursar)</t>
  </si>
  <si>
    <t>TUITION DEPOSIT-ADMISSIONS</t>
  </si>
  <si>
    <t>TUITION DE</t>
  </si>
  <si>
    <t>Revenue account for the collection of the required tuition deposit for undergraduate students (For use by the University Bursar)</t>
  </si>
  <si>
    <t>TUITION DEPOSIT-DENTISTRY</t>
  </si>
  <si>
    <t>Revenue account for the collection of the required tuition deposit for dental students (For use by the University Bursar)</t>
  </si>
  <si>
    <t>TUITION DEPOSIT-MEDICINE</t>
  </si>
  <si>
    <t>Revenue account for the collection of the required tuition deposit for medical students (For use by the University Bursar)</t>
  </si>
  <si>
    <t>TUITION DEPOSIT-LAW</t>
  </si>
  <si>
    <t>Revenue account for the collection of the required tuition deposit for law students (For use by the University Bursar)</t>
  </si>
  <si>
    <t>STUDENT HEALTH INSURANCE</t>
  </si>
  <si>
    <t>STUDENT HE</t>
  </si>
  <si>
    <t>Revenue account for the University of Florida's mandatory student health insurance.(For use by the University Bursar)</t>
  </si>
  <si>
    <t>WRITTEN OFF FEES COLLECTED</t>
  </si>
  <si>
    <t>WRITTEN OF</t>
  </si>
  <si>
    <t>Revenue account for subsequent collection of written-off tuition and fees</t>
  </si>
  <si>
    <t>TUITION &amp; FEE REFUNDS</t>
  </si>
  <si>
    <t>TUITION &amp;</t>
  </si>
  <si>
    <t>Contra-revenue account for refund of tuition and fees to students (For use by the University Bursar)</t>
  </si>
  <si>
    <t>TUITION</t>
  </si>
  <si>
    <t>Revenue account for the collection of the resident tuition fee from student tuition payments (For use by the University Bursar)</t>
  </si>
  <si>
    <t>REPEAT SURCHARGE</t>
  </si>
  <si>
    <t>REPEAT SUR</t>
  </si>
  <si>
    <t>Revenue account for the collection of the repeat surcharge assessed on undergraduate courses taken for the third or more time (For use by the University Bursar)</t>
  </si>
  <si>
    <t>FL PREPAID TUITION OVERAGE</t>
  </si>
  <si>
    <t>Revenue account is needed for the collection of a new component of the student tuition and fee payments for Fall 2013.</t>
  </si>
  <si>
    <t>MATRICULATION-NEW WAY</t>
  </si>
  <si>
    <t>MATRICULAT</t>
  </si>
  <si>
    <t>Revenue account for the collection of the resident tuition fee through the UFS Account Summary system which was in use Summer 2002 through Summer 2005 (For use by the University Bursar)</t>
  </si>
  <si>
    <t>MATRICULATION - 2005 FLEX</t>
  </si>
  <si>
    <t>Revenue account for the collection of the 2005 increase of resident tuition fee from student tuition payments (For use by the University Bursar)</t>
  </si>
  <si>
    <t>MATRICULATION - 2006 FLEX</t>
  </si>
  <si>
    <t>Revenue account for the collection of the 2006 increase of resident tuition fee from student tuition payments (For use by the University Bursar)</t>
  </si>
  <si>
    <t>MATRICULATION - 2007 FLEX</t>
  </si>
  <si>
    <t>Revenue account for the collection of the 2007 increase of resident tuition fee from student tuition payments (For use by the University Bursar)</t>
  </si>
  <si>
    <t>MATRICULATION-2008 FLEX-UGRAD</t>
  </si>
  <si>
    <t>Revenue account for the collection of the 2008 increase of resident tuition fee from undergraduate student tuition payments (For use by the University Bursar)</t>
  </si>
  <si>
    <t>MATRICULATION-2008 FLEX-GR/PRF</t>
  </si>
  <si>
    <t>Revenue account for the collection of the 2008 increase of resident tuition fee from graduate and professional student tuition payments (For use by the University Bursar)</t>
  </si>
  <si>
    <t>MATRICULATION - 2011 FLEX</t>
  </si>
  <si>
    <t xml:space="preserve">The new accounts are needed for the collection of 2 new components of the student tuition and fee payments for Fall 2011.		
		</t>
  </si>
  <si>
    <t>DIFFERENTIAL TUITION</t>
  </si>
  <si>
    <t>DIFFERENTI</t>
  </si>
  <si>
    <t>Revenue account for the collection of the differential tuition fee from undergraduate student tuition payments (For use by the University Bursar)</t>
  </si>
  <si>
    <t>2009 DIFFERENTIAL TUITION</t>
  </si>
  <si>
    <t>2009 DIFFE</t>
  </si>
  <si>
    <t>Revenue account for the collection of the differential tuition fee from undergraduate student tuition payments for 2009. (For use by the University Bursar)</t>
  </si>
  <si>
    <t>2010 DIFFERENTIAL TUITION</t>
  </si>
  <si>
    <t>2010 DIFFE</t>
  </si>
  <si>
    <t>Revenue account for the collection of the differential tuition fee from undergraduate student tuition payments for 2010. (For use by the University Bursar)</t>
  </si>
  <si>
    <t>2011 DIFFERENTIAL TUITION</t>
  </si>
  <si>
    <t>2011 DIFFE</t>
  </si>
  <si>
    <t>MATRICULATION  WAIVER REIMB</t>
  </si>
  <si>
    <t>Revenue account used once per year to record tuition remission resident tuition waiver amounts collected for the year in the the University Bursar tuition and fee subsidiary system. (For use by the University Bursar)</t>
  </si>
  <si>
    <t>MATRICULATION  TUITION REMISS</t>
  </si>
  <si>
    <t>Revenue account used to record tuition remission resident tuition waivers.</t>
  </si>
  <si>
    <t>UF RETURN OF TITLE IV FUNDS</t>
  </si>
  <si>
    <t>UF RETURN</t>
  </si>
  <si>
    <t>Contra-revenue account used in revenue refund checks when a student who is a Title IV recipient withdraws from the University of Florida and UF must return Title IV awards on the student’s behalf.</t>
  </si>
  <si>
    <t>STUDENT REPAY OF TITLE IV</t>
  </si>
  <si>
    <t>Revenue account used to record the student’s repayment to the University of Florida of funds that UF paid on his behalf for returned Title IV awards.</t>
  </si>
  <si>
    <t>OUT-OF-STATE FEE</t>
  </si>
  <si>
    <t>OUT-OF-STA</t>
  </si>
  <si>
    <t>Revenue account for the collection of the non-Florida tuition fee from student tuition payments (For use by the University Bursar)</t>
  </si>
  <si>
    <t>NON-FLORIDA TUITION-NEW WAY</t>
  </si>
  <si>
    <t>NON-FLORID</t>
  </si>
  <si>
    <t>Revenue account for the collection of non-Florida tuition fee through the UFS Account Summary system which was in use Summer 2002 through Summer 2005 (For use by the University Bursar)</t>
  </si>
  <si>
    <t>NON-FL TUITION-2005 N-FL FLEX</t>
  </si>
  <si>
    <t>NON-FL TUI</t>
  </si>
  <si>
    <t>Revenue account for the collection of the 2005 increase of non-Florida tuition fee from student tuition payments (For use by the University Bursar)</t>
  </si>
  <si>
    <t>NON-FLORIDA TUITION REMISSION</t>
  </si>
  <si>
    <t>STUDENT FINANCIAL AID FEE</t>
  </si>
  <si>
    <t>STUDENT FI</t>
  </si>
  <si>
    <t>Revenue account for the collection of the financial aid fee from student tuition payments (For use by the University Bursar)</t>
  </si>
  <si>
    <t>STUDENT FIN AID-NEW WAY</t>
  </si>
  <si>
    <t>Revenue account for the collection of the financial aid fee through the UFS Account Summary system which was in use Summer 2002 through Summer 2005 (For use by the University Bursar)</t>
  </si>
  <si>
    <t>STU FIN AID - UF ONLINE</t>
  </si>
  <si>
    <t>STU FIN AI</t>
  </si>
  <si>
    <t>Revenue account for the collection of the financial aid fee for the UF Online programs beginning Spring 2014.or the collection of fee components for the new UF Online</t>
  </si>
  <si>
    <t>CAPITAL IMPROVEMENT FEE</t>
  </si>
  <si>
    <t>CAPITAL IM</t>
  </si>
  <si>
    <t>Revenue account for the collection of the capital improvement fee from student tuition payments (For use by the University Bursar)</t>
  </si>
  <si>
    <t>CAPITAL IMPROVEMENT-NEW WAY</t>
  </si>
  <si>
    <t>Revenue account for the collection of the capital improvement fee through the UFS Account Summary system which was in use Summer 2002 through Summer 2005 (For use by the University Bursar)</t>
  </si>
  <si>
    <t>CAP IMPROVE - REMIT TO DCU/DOE</t>
  </si>
  <si>
    <t>CAP IMPROV</t>
  </si>
  <si>
    <t>Contra-revenue account used in the revenue refunds to remit the capital improvement fees to the Florida Department of Education (For use by the University Bursar)</t>
  </si>
  <si>
    <t>BUILDING-NEW WAY</t>
  </si>
  <si>
    <t>BUILDING-N</t>
  </si>
  <si>
    <t>Revenue account for the collection of the building fee through the UFS Account Summary system which was in use Summer 2002 through Summer 2005 (For use by the University Bursar)</t>
  </si>
  <si>
    <t>LATE REG &amp; PAY FEES</t>
  </si>
  <si>
    <t>LATE REG &amp;</t>
  </si>
  <si>
    <t>Revenue account for the collection of the late registration and late payment fees from student tuition payments (For use by the University Bursar)</t>
  </si>
  <si>
    <t>HEALTH FEE</t>
  </si>
  <si>
    <t>Revenue account for the collection of the health fee from student tuition payments (For use by the University Bursar)</t>
  </si>
  <si>
    <t>HEALTH-NEW WAY</t>
  </si>
  <si>
    <t>HEALTH-NEW</t>
  </si>
  <si>
    <t>Revenue account for the collection of health fee through the UFS Account Summary system which was in use Summer 2002 through Summer 2005 (For use by the University Bursar)</t>
  </si>
  <si>
    <t>LOCAL FEES</t>
  </si>
  <si>
    <t>Revenue account for the collection of the local fees (athletic, activity &amp; service, and transportation) from student tuition payments (For use by the University Bursar)</t>
  </si>
  <si>
    <t>LOCAL FEES-NEW WAY</t>
  </si>
  <si>
    <t>Revenue account for the collection of local fees (athletic, activity &amp; service, and transportation) through the UFS Account Summary system which was in use Summer 2002 through Summer 2005 (For use by the University Bursar)</t>
  </si>
  <si>
    <t>LOCAL FEES - UF ONLINE</t>
  </si>
  <si>
    <t>Revenue account for the collection of local fees for the UF Online programs beginning Spring 2014.</t>
  </si>
  <si>
    <t>UNDISTRIBUTED STUDENT FEES</t>
  </si>
  <si>
    <t>UNDISTRIBU</t>
  </si>
  <si>
    <t>Revenue account used to deposit student tuition and fee payments prior to their allocation to the appropriate chartfield string. (For use by the University Bursar)</t>
  </si>
  <si>
    <t>MATERIAL &amp; SUPPLY FEE</t>
  </si>
  <si>
    <t>MATERIAL &amp;</t>
  </si>
  <si>
    <t>Revenue account for the collection of material and supply fees from student tuition payments (For use by the University Bursar)</t>
  </si>
  <si>
    <t>OFF CAMPUS COURSE FEE</t>
  </si>
  <si>
    <t>OFF CAMPUS</t>
  </si>
  <si>
    <t>Revenue account for the collection of distance education fees from student tuition payments (For use by the University Bursar)</t>
  </si>
  <si>
    <t>EQUIPMENT USE FEE</t>
  </si>
  <si>
    <t>EQUIPMENT</t>
  </si>
  <si>
    <t>Revenue account for the collection of equipment use fees from student tuition payments (For use by the University Bursar)</t>
  </si>
  <si>
    <t>TRSFRS TO UF FR COMPONENT UNIT</t>
  </si>
  <si>
    <t>COMPUNIT</t>
  </si>
  <si>
    <t>This G/L account code is to record revenue received from component units (or DSOs) to the University.</t>
  </si>
  <si>
    <t>SALES &amp; SERVICES - INTERNAL</t>
  </si>
  <si>
    <t>SALES &amp; SE</t>
  </si>
  <si>
    <t>Revenue from sales of goods or services accounted for by transactions between departments within UF</t>
  </si>
  <si>
    <t>RENTAL-REAL PROPERTY(INTERNAL)</t>
  </si>
  <si>
    <t>RENTAL-REA</t>
  </si>
  <si>
    <t>This account is used record all interdepartmental or internal sales transactions such as E2R and ISP journals for income from rental of institution owned property or spaces.</t>
  </si>
  <si>
    <t>RENTAL-PERSONAL PROP(INTERNAL)</t>
  </si>
  <si>
    <t>RENTAL-PER</t>
  </si>
  <si>
    <t>This account is used to record all interdepartmental or internal sales transactions such as E2R and ISP journals for income from rental of institution owned personal property such as equipment, vehicles, furniture etc.</t>
  </si>
  <si>
    <t>TICKET SALES (INTERNAL)</t>
  </si>
  <si>
    <t>TICKET SAL</t>
  </si>
  <si>
    <t>This account is used to record all interdepartmental or internal sales transactions such as E2R and ISP journals for income from sales of tickets for general admission, reserved seats, faculty, staff and students.</t>
  </si>
  <si>
    <t>GAME ROOM REVENUE (INTERNAL)</t>
  </si>
  <si>
    <t>GAME ROOM</t>
  </si>
  <si>
    <t>This account is used to record all interdepartmental or internal sales transactions such as E2R and ISP journals for income from cash received from game room games and events (For use by the Reitz Union).</t>
  </si>
  <si>
    <t>RESALE OF PRODUCTS (INTERNAL)</t>
  </si>
  <si>
    <t>RESALE OF</t>
  </si>
  <si>
    <t>This account is used to record revenue from the sale of goods held for resale to internal departments. This includes inventory and supplies purchased by services centers for sale to UF departments. Examples include telephones purchased by UFIT resold to departments to use or animals purchased by Animal Care Services sold to research departments.</t>
  </si>
  <si>
    <t>OTHER REVENUE (INTERNAL)</t>
  </si>
  <si>
    <t>OTHER REVE</t>
  </si>
  <si>
    <t>This account is used to record other internal revenue that is not otherwise described in our chart of accounts.</t>
  </si>
  <si>
    <t>SALES &amp; SERVICES - EXTERNAL</t>
  </si>
  <si>
    <t>SS EXTER</t>
  </si>
  <si>
    <t>Revenue from sales of goods and services to an external customer, i.e. the payment comes directly from a faculty, student, staff, or customer and not from other university funds</t>
  </si>
  <si>
    <t>C&amp;G PROGRAM RELATED INCOME</t>
  </si>
  <si>
    <t>C&amp;G PROGRA</t>
  </si>
  <si>
    <t>Income earned as a result of an award or as a sponsored activity. This includes fees for services performed during the grant period, proceeds from the sale of property, usage or rental fees, and patent or copyright royalties. This account can be used only in fund 212.</t>
  </si>
  <si>
    <t>DORM FEES - FALL</t>
  </si>
  <si>
    <t>DRM FALL</t>
  </si>
  <si>
    <t>This G/L account code is used to represent dorm fees collected from students for the Fall term.</t>
  </si>
  <si>
    <t>DORM FEES - SPRING</t>
  </si>
  <si>
    <t>DRM SPR</t>
  </si>
  <si>
    <t>This G/L account code is used to represent dorm fees collected from students for the Spring term.</t>
  </si>
  <si>
    <t>DORM FEES - SUMMER A</t>
  </si>
  <si>
    <t>DRM SM A</t>
  </si>
  <si>
    <t>This G/L account code is used to represent dorm fees collected from students for the Summer A term.</t>
  </si>
  <si>
    <t>DORM FEES - SUMMER B</t>
  </si>
  <si>
    <t>DRM SM B</t>
  </si>
  <si>
    <t>This G/L account code is used to represent dorm fees collected from students for the Summer B term.</t>
  </si>
  <si>
    <t>HOUSING FEES</t>
  </si>
  <si>
    <t>HOUSEFEES</t>
  </si>
  <si>
    <t>This G/L account is code used to represent revenue from graduate and family housing</t>
  </si>
  <si>
    <t>RENTAL-REAL PROPERTY(EXTERNAL)</t>
  </si>
  <si>
    <t>This account is used to record income from non UF departments for the rental of institution owned property.</t>
  </si>
  <si>
    <t>RENTAL-PERSONAL PROP(EXTERNAL)</t>
  </si>
  <si>
    <t>This account is used to record income from non UF departments for the rental of institution owned personal property such as equipment, vehicles, furniture etc.</t>
  </si>
  <si>
    <t>GAME ROOM REVENUE (EXTERNAL)</t>
  </si>
  <si>
    <t>This account is used to record income from non UF departments for income for cash received from game room games and events (For use by the Reitz Union).</t>
  </si>
  <si>
    <t>HOTEL REVENUE (EXTERNAL)</t>
  </si>
  <si>
    <t>HOTEL REVE</t>
  </si>
  <si>
    <t>This account is used to record income from non UF departments for hotel generated revenue (For use by the Reitz Union).</t>
  </si>
  <si>
    <t>PRODUCTION SERVICES</t>
  </si>
  <si>
    <t>PRODUC SR</t>
  </si>
  <si>
    <t>Income generated for production services provided.</t>
  </si>
  <si>
    <t>TICKET SERVICES (EXTERNAL)</t>
  </si>
  <si>
    <t>TICKET SER</t>
  </si>
  <si>
    <t>This account is used to record income from non UF departments for the sales of tickets for general admission, reserved seats, faculty, staff and students.</t>
  </si>
  <si>
    <t>PARKING ADMINISTRATIVE FEES</t>
  </si>
  <si>
    <t>PARK FEES</t>
  </si>
  <si>
    <t>Transportation and Parking revenue generated from a variety of parking fees</t>
  </si>
  <si>
    <t>PARKING METER REVENUE</t>
  </si>
  <si>
    <t>PARKING ME</t>
  </si>
  <si>
    <t>Transportation and Parking revenue generated from parking meters.</t>
  </si>
  <si>
    <t>PARKING DECAL REVENUE</t>
  </si>
  <si>
    <t>PARKING DE</t>
  </si>
  <si>
    <t>Transportation and Parking (TAPS) revenue generated from parking decals. Used by TAPS only.</t>
  </si>
  <si>
    <t>PARKING EVENTS REVENUE</t>
  </si>
  <si>
    <t>PARKING EV</t>
  </si>
  <si>
    <t>Transportation and Parking revenue generated from parking events and lifts. Used by TAPS only.</t>
  </si>
  <si>
    <t>PATIENT PARKING REVENUE</t>
  </si>
  <si>
    <t>PATIENT PA</t>
  </si>
  <si>
    <t>Transportation and Parking (TAPS) revenue generated from patient parking at UF Health facilities. Used by TAPS only.</t>
  </si>
  <si>
    <t>LTD - LEASED FURN&amp;EQUIP</t>
  </si>
  <si>
    <t>This account is used to record the liability associated with Operating Lease of furniture and equipment. This account will be used by Asset Management and Financial Reporting only.</t>
  </si>
  <si>
    <t>HOTEL REVENUE (INTERNAL)</t>
  </si>
  <si>
    <t>This account is used to record all interdepartmental or internal sales transactions such as E2R and ISP journals for income from hotel generated revenue (For use by the Reitz Union).</t>
  </si>
  <si>
    <t>ROYALTIES (INTERNAL)</t>
  </si>
  <si>
    <t>ROYALTIES</t>
  </si>
  <si>
    <t>This account is used to record all interdepartmental or internal sales transactions such as E2R and ISP journals  for the proceeds paid to the owner of a right including copyright, patent etc.</t>
  </si>
  <si>
    <t>LTD SUBSCRIPTION SOFTWARE</t>
  </si>
  <si>
    <t>LTD SUBSRC</t>
  </si>
  <si>
    <t>This account is used to record the liability associated with the subscription of software arrangements. This account will be used by Asset Management and Financial Reporting only.</t>
  </si>
  <si>
    <t>LTD-BEG YR BAL LOANS &amp; NOTES</t>
  </si>
  <si>
    <t>DORM FEES - SUMMER C</t>
  </si>
  <si>
    <t>DORM FEES</t>
  </si>
  <si>
    <t>Account code is or our newly established Summer C Department ID for the student in Innovation Academy</t>
  </si>
  <si>
    <t>FEES - BUDGET  ONLY</t>
  </si>
  <si>
    <t>OP REV - F</t>
  </si>
  <si>
    <t>SALES OUTSIDE ST GOVT - BUDGET</t>
  </si>
  <si>
    <t>OP REV - S</t>
  </si>
  <si>
    <t>RENTALS - BUDGET ONLY</t>
  </si>
  <si>
    <t>RENTALS -</t>
  </si>
  <si>
    <t>EXCESS HOUR SURCHARGE</t>
  </si>
  <si>
    <t>EXCESS HOU</t>
  </si>
  <si>
    <t>Revenue account for the collection of the excess hour surcharge from student tuition and fee payments (For use by the University Bursar)</t>
  </si>
  <si>
    <t>MATRICULATION - 2013 FLEX</t>
  </si>
  <si>
    <t xml:space="preserve">The new accounts are needed for the collection of a new component of the student tuition and fee payments for Fall 2013.	</t>
  </si>
  <si>
    <t>2012 DIFFERENTIAL TUITION</t>
  </si>
  <si>
    <t>2012 DIFFE</t>
  </si>
  <si>
    <t>Revenue account for the collection of the differential tuition fee from undergraduate student tuition payments for 2012. (For use by the University Bursar)</t>
  </si>
  <si>
    <t>LATE REG / PAY-NEW WAY</t>
  </si>
  <si>
    <t>LATE REG /</t>
  </si>
  <si>
    <t>Revenue account for the collection of the late registration and late payment fees through the UFS Account Summary system which was in use Summer 2002 through Summer 2005 (For use by the University Bursar)</t>
  </si>
  <si>
    <t>LATE REG &amp; PAY - PRIOR YEAR</t>
  </si>
  <si>
    <t>Revenue account for the collection of the late registration and late payment fees from student tuition payments for a prior year semester (For use by the University Bursar)</t>
  </si>
  <si>
    <t>SCHOLARSHIP ALLOWANCE</t>
  </si>
  <si>
    <t>SCHOLARSH</t>
  </si>
  <si>
    <t>Scholarship allowances are defined as the difference between the stated charge for goods and services provided by the institution and the amount that is paid by the student and/or third parties making payments on behalf of the student. This contra account is used to record the scholarship allowance in the financial statements (Fund 251) for year-end reports (for use by Financial Reporting core office only).</t>
  </si>
  <si>
    <t>CONTRACTS &amp; GRANTS - REVENUES</t>
  </si>
  <si>
    <t>CONTRACTS</t>
  </si>
  <si>
    <t>This G/L account code is for core contracts and grants offices only and may not be used by a department. If you have received a deposit for one of your grants please forward to your contracts and grants office so that they may handle it properly.
Nongovernmental Grants and Contracts (430000)</t>
  </si>
  <si>
    <t>LAB SERVICES &amp; DIAGNOSTIC FEES</t>
  </si>
  <si>
    <t>LAB SERVIC</t>
  </si>
  <si>
    <t>This account is used to record external revenue from fees and incidental charges for rendering professional laboratory services or diagnostic fees. Laboratory services are typically derived from professional fees for testing, experimenting, measuring, and/or analysis. Note: interdepartmental billing should be coded to 440400 – Sales and Services – Internal</t>
  </si>
  <si>
    <t>SALES OF RESEARCH BY-PRODUCTS</t>
  </si>
  <si>
    <t>SALES OF R</t>
  </si>
  <si>
    <t>This account is used to record revenues and fees from the sale of research by-products. By-products are secondary or incidental products from the process of research. Examples of this would include by-products from IFAS farming and agricultural research crops such as fruit, meat, or milk. Note: interdepartmental billing should be coded to 440400 – Sales and Services – Internal</t>
  </si>
  <si>
    <t>REGISTRATION/CONFERENCE REVENU</t>
  </si>
  <si>
    <t>REGISTRATI</t>
  </si>
  <si>
    <t>This account is used to record external revenue from registration fees collected from Conference/Symposium/Training/Workshop participants. Note: interdepartmental billing should be coded to 440400 – Sales and Services – Internal</t>
  </si>
  <si>
    <t>NON CREDIT PROGRAM/COURSE FEES</t>
  </si>
  <si>
    <t>NON CREDIT</t>
  </si>
  <si>
    <t>This account is used to record revenue from Auxiliary Enterprise of Continuing Education 143 fund for self-supporting non-credit courses or programs and professional development courses or programs designed to upgrade existing technical or professional skills, and courses that are provided primarily for personal enrichment or as a public service to the community. Note: this account is intended to be used for external revenues only, interdepartmental billing should be coded to 440400 – Sales and Services – Internal.</t>
  </si>
  <si>
    <t>INTEREST INCOME ON LOANS</t>
  </si>
  <si>
    <t>INTEREST I</t>
  </si>
  <si>
    <t>COMMISSIONS</t>
  </si>
  <si>
    <t>COMMS</t>
  </si>
  <si>
    <t>Income from commissions for sales and/or service performed on behalf of others. Example: sales/commissions for acting as a ticket outlet for Ticket Master.</t>
  </si>
  <si>
    <t>CONCESSIONS</t>
  </si>
  <si>
    <t>CONCS</t>
  </si>
  <si>
    <t>Incomes from an event or sport concession stand sales.</t>
  </si>
  <si>
    <t>CREDIT CARD CHARGES - CONTRA</t>
  </si>
  <si>
    <t>CRED CONTR</t>
  </si>
  <si>
    <t>This G/L account is used by Treasury Management to charge campus wide credit card merchants monthly with the fees that are billed by American Express and Elvan (formerly Nova Infosystems), our credit card service provider. It also applies to contractual service fees that the University of Florida is billed by Informed Decisions, Alameda, CA for CashNet, SmartPay fees. The ecommerce merchants are then charged accordingly</t>
  </si>
  <si>
    <t>REBATES</t>
  </si>
  <si>
    <t>Revenue received from the merchant rebate programs</t>
  </si>
  <si>
    <t>REBATE DISTRIBUTION</t>
  </si>
  <si>
    <t>REBATE DIS</t>
  </si>
  <si>
    <t>PENALTIES - BUDGET ONLY</t>
  </si>
  <si>
    <t>OP REV - P</t>
  </si>
  <si>
    <t>LATE CHARGE INCOME</t>
  </si>
  <si>
    <t>LT CHR INC</t>
  </si>
  <si>
    <t>To record late charge income on student loans.</t>
  </si>
  <si>
    <t>LATE CANC DEATH</t>
  </si>
  <si>
    <t>LT CN DTH</t>
  </si>
  <si>
    <t>Late charges canceled on student loan due to death.</t>
  </si>
  <si>
    <t>LATE CANC DISABILITY</t>
  </si>
  <si>
    <t>LT CN DIS</t>
  </si>
  <si>
    <t>Late charges canceled on student loan due to disability</t>
  </si>
  <si>
    <t>LATE CANC BANKRUPTCY</t>
  </si>
  <si>
    <t>LT CN BNK</t>
  </si>
  <si>
    <t>Late charges canceled on student loan due to bankruptcy</t>
  </si>
  <si>
    <t>LATE CANC VA DISAB DETERM</t>
  </si>
  <si>
    <t>LATE CANC</t>
  </si>
  <si>
    <t>To record the cancellation of late charges in the Federal Perkins Loan program based on VA disability determination.</t>
  </si>
  <si>
    <t>COL CANC DEATH</t>
  </si>
  <si>
    <t>COL CN DTH</t>
  </si>
  <si>
    <t>Collection charges canceled on student loan due to death.</t>
  </si>
  <si>
    <t>LATE CANC WRITE-OFF</t>
  </si>
  <si>
    <t>LT CN WROF</t>
  </si>
  <si>
    <t>To record the cancellation of all other late charges on student loans.</t>
  </si>
  <si>
    <t>LATE CANC UNCOLL PL100-607</t>
  </si>
  <si>
    <t>LT CN UNCL</t>
  </si>
  <si>
    <t>To record the cancellation of late charges on a defaulted health profession loan as approved by Dept of Health and Human Services.</t>
  </si>
  <si>
    <t>COLL CHARGE INCOME</t>
  </si>
  <si>
    <t>CL CHR INC</t>
  </si>
  <si>
    <t>To record collection charge income collected on student loans.</t>
  </si>
  <si>
    <t>COL CANC DISABILITY</t>
  </si>
  <si>
    <t>COL CN DIS</t>
  </si>
  <si>
    <t>Collection charges canceled on student loan due to disability.</t>
  </si>
  <si>
    <t>COL CANC BANKRUPTCY</t>
  </si>
  <si>
    <t>COL CN BNK</t>
  </si>
  <si>
    <t>Collection charges canceled on student loan due to bankruptcy.</t>
  </si>
  <si>
    <t>COL CANC WRITE-OFF</t>
  </si>
  <si>
    <t>CL CN WROF</t>
  </si>
  <si>
    <t>To record the cancellation of collection charges on student loans</t>
  </si>
  <si>
    <t>COL CANC UNCOLL PL100-607</t>
  </si>
  <si>
    <t>CL CN UNCL</t>
  </si>
  <si>
    <t>To record the cancellation of collection charges on a defaulted health profession loan as approved by Dept of Health and Human Services.</t>
  </si>
  <si>
    <t>LATE PENALTY INCOME</t>
  </si>
  <si>
    <t>LT PEN INC</t>
  </si>
  <si>
    <t>To record late penalty income collected on student loans</t>
  </si>
  <si>
    <t>PEN CANC DEATH</t>
  </si>
  <si>
    <t>PN CN DTH</t>
  </si>
  <si>
    <t>Penalty charges canceled on student loan due to death.</t>
  </si>
  <si>
    <t>PEN CANC DISABILITY</t>
  </si>
  <si>
    <t>PN CN DIS</t>
  </si>
  <si>
    <t>Penalty charges canceled on student loan due to disability.</t>
  </si>
  <si>
    <t>PEN CANC BANKRUPTCY</t>
  </si>
  <si>
    <t>PN CN BNK</t>
  </si>
  <si>
    <t>Penalty charges canceled on student loan due to bankruptcy.</t>
  </si>
  <si>
    <t>PEN CANC WRITE-OFF</t>
  </si>
  <si>
    <t>PN CN WROF</t>
  </si>
  <si>
    <t>To record the cancellation of all other penalty charges on student loans.</t>
  </si>
  <si>
    <t>PEN CANC UNCOLL PL100-607</t>
  </si>
  <si>
    <t>PN CN UNC</t>
  </si>
  <si>
    <t>To record the cancellation of penalty charges on a defaulted health profession loan as approved by Dept of Health and Human Services.</t>
  </si>
  <si>
    <t>STUDENT LOAN PAYMENTS</t>
  </si>
  <si>
    <t>ST LN PAY</t>
  </si>
  <si>
    <t>To record ECSI student loans payments processed by UF.</t>
  </si>
  <si>
    <t>ECSI ACH PAYMENTS</t>
  </si>
  <si>
    <t>ECSI</t>
  </si>
  <si>
    <t>To record ECSI weekly student loans payments sent to UF via ACH on a weekly and end of month basis.</t>
  </si>
  <si>
    <t>SUSPENSE FUNDS</t>
  </si>
  <si>
    <t>SUSPENSE</t>
  </si>
  <si>
    <t>Represents cash revenue received from students for tuition and non-tuition charges that were originally paid by check or ACH payments which were returned by our bank but not reversed from individual student accounts or the GL yet. the University Bursar uses this account to both deposit the money and for the unencumbered voucher (revenue refund) to cut a check to turn around and pay for the original charges plus service charges.</t>
  </si>
  <si>
    <t>FINES AND PENALTIES REVENUE</t>
  </si>
  <si>
    <t>FINES AND</t>
  </si>
  <si>
    <t>Represents revenue from fines and penalties, for example, parking ticket collection and bounced check fees</t>
  </si>
  <si>
    <t>ROYALTIES-LICENSES (EXTERNAL)</t>
  </si>
  <si>
    <t>ROYALTIES-</t>
  </si>
  <si>
    <t>This account is used to record income from non UF departments for the proceeds paid to the owner of a right including copyright, patent etc.</t>
  </si>
  <si>
    <t>GARNISHMENT FEES</t>
  </si>
  <si>
    <t>GARNISHMEN</t>
  </si>
  <si>
    <t>This GL account is for the deposit of fees resulting from the payroll deduction codes GRNREC and GRNINI. The garnishee (UF) is permitted to charge theses fees to offset administrative costs. Used by Payroll only.</t>
  </si>
  <si>
    <t>REFUNDS–SALES AND SERVICES EXT</t>
  </si>
  <si>
    <t>REFUNDS–SA</t>
  </si>
  <si>
    <t>Refund of revenue from sales of goods and services to an external customer. The corresponding revenue GL account is 440500.</t>
  </si>
  <si>
    <t>REFUNDS–TAPS DECAL FALL</t>
  </si>
  <si>
    <t>REFUNDS–TA</t>
  </si>
  <si>
    <t>Refund of revenue from sales of parking decal for Fall semester. For Transportation and Parking Services use only.</t>
  </si>
  <si>
    <t>REFUNDS–TAPS DECAL SUMMER</t>
  </si>
  <si>
    <t>Refund of revenue from sales of parking decal for Summer semester. For Transportation and Parking Services use only.</t>
  </si>
  <si>
    <t>REFUNDS–TAPS CITATION EMPLOYEE</t>
  </si>
  <si>
    <t>Refund of citation revenue collected from employees. For Transportation and Parking Services use only.</t>
  </si>
  <si>
    <t>REFUNDS–TAPS CITATION STUDENT</t>
  </si>
  <si>
    <t>Refund of citation revenue collected from students. For Transportation and Parking Services use only.</t>
  </si>
  <si>
    <t>REFUNDS–DORM FEES-SPRING</t>
  </si>
  <si>
    <t>REFUNDS–DO</t>
  </si>
  <si>
    <t>Refund of Dorm Fees for Spring semester. The corresponding revenue GL account is 441200. For Housing and Residence Education use only.</t>
  </si>
  <si>
    <t>REFUNDS–DORM FEES-SUMMER A</t>
  </si>
  <si>
    <t>Refund of Dorm Fees for Summer A semester. The corresponding revenue GL account is 441300. For Housing and Residence Education use only.</t>
  </si>
  <si>
    <t>REFUNDS–DORM FEES-SUMMER B</t>
  </si>
  <si>
    <t>Refund of Dorm Fees for Summer B semester. The corresponding revenue GL account is 441400. For Housing and Residence Education use only.</t>
  </si>
  <si>
    <t>REFUNDS–DORM FEES-SUMMER C</t>
  </si>
  <si>
    <t>Refund of Dorm Fees for Summer C semester. The corresponding revenue GL account is 441450. For Housing and Residence Education use only.</t>
  </si>
  <si>
    <t>REFUNDS–HOUSING FEES</t>
  </si>
  <si>
    <t>REFUNDS–HO</t>
  </si>
  <si>
    <t>Refund of Housing Fees. The corresponding revenue GL account is 441500. For Housing and Residence Education use only.</t>
  </si>
  <si>
    <t>COL CANC VA DISAB DETERM</t>
  </si>
  <si>
    <t>COL CANC V</t>
  </si>
  <si>
    <t>To record the cancellation of collection charges in the Federal Perkins Loan program based on VA disability determination.</t>
  </si>
  <si>
    <t>PENALTY INCOME</t>
  </si>
  <si>
    <t>PENALTY IN</t>
  </si>
  <si>
    <t>To record penalty income collected on student loans.</t>
  </si>
  <si>
    <t>OTHER OPERATING REVENUE -OTHER</t>
  </si>
  <si>
    <t>OTHER OPER</t>
  </si>
  <si>
    <t>This G/L account code is used to record operating revenue that is not otherwise described.</t>
  </si>
  <si>
    <t>NONSUFFICIENT FUNDS/NSF CHARGE</t>
  </si>
  <si>
    <t>NSF FUNDS</t>
  </si>
  <si>
    <t>To record income received from NSF charges paid from student loan payments.</t>
  </si>
  <si>
    <t>REFUNDS–TAPS DECAL SPRING</t>
  </si>
  <si>
    <t>Refund of revenue from sales of parking decal for Spring semester. For Transportation and Parking Services use only.</t>
  </si>
  <si>
    <t>REFUNDS–TAPS CITATION NON-AFFL</t>
  </si>
  <si>
    <t>Refund of citation revenue collected from non-UF affiliates. For Transportation and Parking Services use only.</t>
  </si>
  <si>
    <t>REFUNDS–DORM FEES-FALL</t>
  </si>
  <si>
    <t>Refund of Dorm Fees for Fall semester. The corresponding revenue GL account is 441100. For Housing and Residence Education use only.</t>
  </si>
  <si>
    <t>REFUNDS–RENTAL REAL PROPERTY</t>
  </si>
  <si>
    <t>REFUNDS–RE</t>
  </si>
  <si>
    <t>Refund of rental of real property revenue. The corresponding revenue GL account is 441600.</t>
  </si>
  <si>
    <t>REVENUE REMITTANCE</t>
  </si>
  <si>
    <t>REVENUE RE</t>
  </si>
  <si>
    <t>This contra revenue account is used to remit revenue collected by the university on behalf of an outside third party. The use is limited to certain departments and requires the approval of Finance &amp; Accounting.</t>
  </si>
  <si>
    <t>STATE APPROPRIATIONS</t>
  </si>
  <si>
    <t>STATE APPR</t>
  </si>
  <si>
    <t>INTEREST ON INVESTMENT-TM ONLY</t>
  </si>
  <si>
    <t>INTEREST F</t>
  </si>
  <si>
    <t>Money earned on investments. Interest on investments is distributed monthly by Treasury Management.</t>
  </si>
  <si>
    <t>UNREALIZED GAIN/LOSS ON INVEST</t>
  </si>
  <si>
    <t>UNREALIZED</t>
  </si>
  <si>
    <t>This represents gains and losses calculated from FV adjustments to investments</t>
  </si>
  <si>
    <t>INTEREST - OTHER</t>
  </si>
  <si>
    <t>INTEREST -</t>
  </si>
  <si>
    <t>Interest income that is not otherwise described</t>
  </si>
  <si>
    <t>INT CANC TEACHER</t>
  </si>
  <si>
    <t>IN CN TEA</t>
  </si>
  <si>
    <t>Record interest cancelled on student loans for teaching service.</t>
  </si>
  <si>
    <t>INT CANC MILITARY</t>
  </si>
  <si>
    <t>IN CN MIL</t>
  </si>
  <si>
    <t>Record interest cancelled on student loans for military service.</t>
  </si>
  <si>
    <t>INT CANC DEATH</t>
  </si>
  <si>
    <t>IN CN DTH</t>
  </si>
  <si>
    <t>Record interest cancelled on student loans due to the death of a borrower.</t>
  </si>
  <si>
    <t>INT CANC DISABILITY</t>
  </si>
  <si>
    <t>IN CN DIS</t>
  </si>
  <si>
    <t>Record interest cancelled on student loans due to the disability of a borrower.</t>
  </si>
  <si>
    <t>INT CANC BANKRUPTCY</t>
  </si>
  <si>
    <t>IN CN BNK</t>
  </si>
  <si>
    <t>Record interest cancelled on student loans due to bankruptcy.</t>
  </si>
  <si>
    <t>INT CANC TE OTH ON/AFT 070172</t>
  </si>
  <si>
    <t>IN CN TEOT</t>
  </si>
  <si>
    <t>Record interest cancelled on student loans for other teaching service on/after 07/01/1972.</t>
  </si>
  <si>
    <t>INT CANC TEA 20% ON/AFT 070172</t>
  </si>
  <si>
    <t>IN CN TE20</t>
  </si>
  <si>
    <t>Record interest cancelled on student loans for teaching service on/after 07/01/1972 at a rate of 20% of the outstanding balance due.</t>
  </si>
  <si>
    <t>INT CANC TEA 30% ON/AFT 070172</t>
  </si>
  <si>
    <t>IN CN TE30</t>
  </si>
  <si>
    <t>Record interest cancelled on student loans for teaching service on/after 07/01/1972 at a rate of 30% of the outstanding balance due.</t>
  </si>
  <si>
    <t>INT CANC MILITARY ON/AF 070172</t>
  </si>
  <si>
    <t>IN CN MLON</t>
  </si>
  <si>
    <t>Record interest cancelled on student loans for military service on/after 07/01/1972.</t>
  </si>
  <si>
    <t>INT CANC HPSL 10%</t>
  </si>
  <si>
    <t>IN CN HP10</t>
  </si>
  <si>
    <t>Record interest cancelled at a rate of 10% on health profession student loans due to service obligation.</t>
  </si>
  <si>
    <t>INT CANC HPSL 15%</t>
  </si>
  <si>
    <t>IN CN HP15</t>
  </si>
  <si>
    <t>Record interest cancelled at a rate of 15% on health profession student loans due to service obligation.</t>
  </si>
  <si>
    <t>INT CANC WRITE-OFF</t>
  </si>
  <si>
    <t>IN CN WROF</t>
  </si>
  <si>
    <t>To record all other interest due cancellations.</t>
  </si>
  <si>
    <t>INT CANC SUBJ ON/AFT 072392</t>
  </si>
  <si>
    <t>IN CN SBON</t>
  </si>
  <si>
    <t>Record interest cancelled on student loans for teaching subject matter service on/after 07/23/1992.</t>
  </si>
  <si>
    <t>INT CANC VOLUN ON/AFT 070187</t>
  </si>
  <si>
    <t>IN CN VLON</t>
  </si>
  <si>
    <t>Record interest cancelled on student loans for volunteer service on/after 07/01/1987.</t>
  </si>
  <si>
    <t>INT CANC LAW ON/AFT 112990</t>
  </si>
  <si>
    <t>IN CN LWON</t>
  </si>
  <si>
    <t>Record interest cancelled on student loans for law enforcement service on/after 11/29/1990</t>
  </si>
  <si>
    <t>INT CANC EARLY ONAFT 072392</t>
  </si>
  <si>
    <t>IN CN ERON</t>
  </si>
  <si>
    <t>Record interest cancelled on student loans for teaching early intervention service on/after 07/23/1992.</t>
  </si>
  <si>
    <t>INT CANC NUR/MT ON/AFT 072392</t>
  </si>
  <si>
    <t>IN CN NUML</t>
  </si>
  <si>
    <t>Record interest cancelled on student loans for nursing/med tech service on/after 07/23/1992.</t>
  </si>
  <si>
    <t>INT CANC HPSL SHORTAGE</t>
  </si>
  <si>
    <t>IN CN HPSH</t>
  </si>
  <si>
    <t>Record interest cancelled on student loans for health profession loan shortage.</t>
  </si>
  <si>
    <t>INT CANC UNCOLL PL100-607</t>
  </si>
  <si>
    <t>IN CN UNCL</t>
  </si>
  <si>
    <t>To record the cancellation of interest charges on a defaulted health profession loan as approved by Dept of Health and Human Services.</t>
  </si>
  <si>
    <t>INT CANC PUBLIC DEFENDER</t>
  </si>
  <si>
    <t>INT CANC P</t>
  </si>
  <si>
    <t>To record interest cancelled on student loans for public defenders</t>
  </si>
  <si>
    <t>INT CANC FIRE FIGHTER SVC</t>
  </si>
  <si>
    <t>INT CANC F</t>
  </si>
  <si>
    <t xml:space="preserve">To record principal and interest cancelled in the Federal Perkins Loan program based on Fire Fighter Service.		
		</t>
  </si>
  <si>
    <t>INT CANC LIBRARIAN SVC</t>
  </si>
  <si>
    <t>INT CANC L</t>
  </si>
  <si>
    <t>To record interest cancelled on student loans for librarian service</t>
  </si>
  <si>
    <t>INT CANC PRE-K OR CHILDCARE</t>
  </si>
  <si>
    <t>To record interest cancelled on student loans for Pre-K or Childcare</t>
  </si>
  <si>
    <t>INT CANC VA DISAB DETERM</t>
  </si>
  <si>
    <t>INT CANC V</t>
  </si>
  <si>
    <t>To record interest cancelled in the Federal Perkins Loan program based on VA disability determination</t>
  </si>
  <si>
    <t>OTHER NON-OPERATING REVENUE</t>
  </si>
  <si>
    <t>OTHER NON-</t>
  </si>
  <si>
    <t>This G/L account code is used to record non-operating revenue that is not otherwise described.</t>
  </si>
  <si>
    <t>GAINS (LOSSES)</t>
  </si>
  <si>
    <t>GAINLOSS</t>
  </si>
  <si>
    <t>This account is used to record the amount of remaining net book value of Capital assets at the time of their disposition. The net book value represents the amount remaining to be depreciated at the time the asset was retired.</t>
  </si>
  <si>
    <t>GAIN (LOSS) ON ARO</t>
  </si>
  <si>
    <t>GAIN (LOSS</t>
  </si>
  <si>
    <t>This account is used to record the gain or loss from asset retirement obligations. Gain or losses from AROs are derived from the excess expense or recovery of the estimated asset retirement obligation liability.</t>
  </si>
  <si>
    <t>INSURANCE RECOVERIES</t>
  </si>
  <si>
    <t>INSURANCE</t>
  </si>
  <si>
    <t>Moneys received from insurance companies for something that has been lost, stolen or damaged etc.</t>
  </si>
  <si>
    <t>NEW ADD - PERMANENT ENDOWMENTS</t>
  </si>
  <si>
    <t>NEW ADD -</t>
  </si>
  <si>
    <t>This G/L account is used to additions to permanent endowments in the component units. The UF Foundation is the main recipient.</t>
  </si>
  <si>
    <t>CAPITAL GRNTS/CONTR/DONATIONS</t>
  </si>
  <si>
    <t>CAPITAL GR</t>
  </si>
  <si>
    <t>All grants and contracts for the acquisition, construction, or improvement of capital assets</t>
  </si>
  <si>
    <t>PROCEEDS FROM LT DEBT</t>
  </si>
  <si>
    <t>PROCEEDS F</t>
  </si>
  <si>
    <t>This account is used to record receipts received as a result of capital bond issues. The bond proceeds are used to construct long-lasting plant assets.</t>
  </si>
  <si>
    <t>PROCEEDS FROM LT DEBT–REVERSAL</t>
  </si>
  <si>
    <t>This account is used to record the REVERSAL of receipts received as a result of capital bond issues. The bond proceeds are used to construct long-lasting plant assets.</t>
  </si>
  <si>
    <t>LIVESTOCK ADDS-BIRTH &amp; GROWTH</t>
  </si>
  <si>
    <t>This G/L account is used to record the increase in value of raised livestock</t>
  </si>
  <si>
    <t>DONATIONS</t>
  </si>
  <si>
    <t>Money received as a gift or contribution</t>
  </si>
  <si>
    <t>FED CAPITAL CONTRIBUTION</t>
  </si>
  <si>
    <t>FD CP CONT</t>
  </si>
  <si>
    <t>This G/L account is used to record the receipt of Federal Perkins and Health Profession Student Loan funds from the US Department of Education and the Department of Health and Human Services.</t>
  </si>
  <si>
    <t>FED LOAN CANC REPAY</t>
  </si>
  <si>
    <t>FD LN CNC</t>
  </si>
  <si>
    <t>This G/L Account is used to record loan cancellation reimbursement funds received from the US Department of Education for employment cancellations in the Perkins Loan fund.</t>
  </si>
  <si>
    <t>FED LN CANC REPAY PR 070172</t>
  </si>
  <si>
    <t>FC LN CN R</t>
  </si>
  <si>
    <t>This G/L Account is used to record loan cancellation reimbursement funds received from the US Department of Education for employment cancellations in the Perkins Loan fund prior to 07/01/1972.</t>
  </si>
  <si>
    <t>FED CANC REPAY ON/AFT 070172</t>
  </si>
  <si>
    <t>FD CN REP</t>
  </si>
  <si>
    <t>This G/L Account is used to record loan cancellation reimbursement funds received from the US Department of Education for employment cancellations in the Perkins Loan fund on or after 07/01/1972.</t>
  </si>
  <si>
    <t>FED ADMIN ALLOWANCE</t>
  </si>
  <si>
    <t>FD AD ALL</t>
  </si>
  <si>
    <t>This G/L account is used to record administrative allowance funding in the Federal Perkins Loan Program based the Perkins loans advance as authorized by federal regulations.</t>
  </si>
  <si>
    <t>INSTITUTIONAL CAP CONTRIB</t>
  </si>
  <si>
    <t>INS CP CNT</t>
  </si>
  <si>
    <t>This G/L account is used to record the institutional matching requirement for Federal Perkins and Health Profession Student Loan funds received from the federal government.</t>
  </si>
  <si>
    <t>PROCEEDS FRM SALES CAP ASSETS</t>
  </si>
  <si>
    <t>Asset Management Use only. Not for departmental use.</t>
  </si>
  <si>
    <t>NONCAPITAL GRANT CONTRACT GIFT</t>
  </si>
  <si>
    <t>NONCAPITAL</t>
  </si>
  <si>
    <t>This account records gift revenues from the UF component Units.  (Fin Rep Only)</t>
  </si>
  <si>
    <t>SPONSORSHIP</t>
  </si>
  <si>
    <t>SPONSORSHI</t>
  </si>
  <si>
    <t>SCRIPPS INTEGRATION BEG BAL</t>
  </si>
  <si>
    <t>SCRIPPS IN</t>
  </si>
  <si>
    <t>This account is used to record the beginning balances from Scripps Jupiter integration with the University of Florida. This represents the cash or asset balances that were transferred. Core office use only.</t>
  </si>
  <si>
    <t>TRANSFERS IN - BUDGET ONLY</t>
  </si>
  <si>
    <t>TRANSFERS</t>
  </si>
  <si>
    <t>Transfer of revenue from one chartfield string to another within the same Business Unit.</t>
  </si>
  <si>
    <t>TRANSFERS IN CONSTRUCTION</t>
  </si>
  <si>
    <t>Revenue account used for Construction transfers</t>
  </si>
  <si>
    <t>FACILITIES &amp; ADMIN (C&amp;G ONLY)</t>
  </si>
  <si>
    <t>FACILITIES</t>
  </si>
  <si>
    <t>Revenue from the recovery of facilities and administrative</t>
  </si>
  <si>
    <t>ADMINISTRATIVE OVERHEAD</t>
  </si>
  <si>
    <t>ADMINISTRA</t>
  </si>
  <si>
    <t>This G/L account code is used to record the revenue of the general administration portion of indirect costs charged to service departments subject to full-costing requirements specified by A-110 federal guidelines.</t>
  </si>
  <si>
    <t>ADMIN OH-GENERAL ADMIN</t>
  </si>
  <si>
    <t>ADMIN OH-G</t>
  </si>
  <si>
    <t>This G/L account code is used to record the revenue for the general administration support units costs charged to responsibility centers within the Responsibility Centered Management budgeting process</t>
  </si>
  <si>
    <t>ADMIN OH-INFO TECH</t>
  </si>
  <si>
    <t>ADMIN OH-I</t>
  </si>
  <si>
    <t>This G/L account code is used to record the revenue for the Information Technology administration support units costs charged to responsibility centers within the Responsibility Centered Management budgeting process</t>
  </si>
  <si>
    <t>ADMIN OH-FACILITIES</t>
  </si>
  <si>
    <t>ADMIN OH-F</t>
  </si>
  <si>
    <t>This G/L account code is used to record the revenue for the facilities support units costs charged to responsibility centers within the Responsibility Centered Management budgeting process.</t>
  </si>
  <si>
    <t>ADMIN OH-HSC ADMIN</t>
  </si>
  <si>
    <t>ADMIN OH-H</t>
  </si>
  <si>
    <t>This G/L account code is used to record the revenue for the Health Science Center administration support units costs charged to responsibility centers within the Responsibility Centered Management budgeting process</t>
  </si>
  <si>
    <t>ADMIN OH- SPON PROJ ADMIN</t>
  </si>
  <si>
    <t>ADMIN OH-</t>
  </si>
  <si>
    <t>This G/L account code is used to record the revenue for the sponsored project administration support units costs charged to responsibility centers within the Responsibility Centered Management budgeting process</t>
  </si>
  <si>
    <t>ADMIN OH-BOND PAYMENT</t>
  </si>
  <si>
    <t>ADMIN OH-B</t>
  </si>
  <si>
    <t>TRANSFERS OF PROPERTY</t>
  </si>
  <si>
    <t>Transfers In Financial Aid</t>
  </si>
  <si>
    <t>Transfers</t>
  </si>
  <si>
    <t>Transfers Within Fund</t>
  </si>
  <si>
    <t>FICA ALTERNATIVE-TRANSFERS IN</t>
  </si>
  <si>
    <t>FICAALTIN</t>
  </si>
  <si>
    <t>SPECIAL PAY PLAN TRANSFER IN</t>
  </si>
  <si>
    <t>SPECIAL PA</t>
  </si>
  <si>
    <t>TRANSFER FR UF COMPONENT UNITS</t>
  </si>
  <si>
    <t>TRANSFER F</t>
  </si>
  <si>
    <t>TRANSFERS IN-INVEST EARNINGS</t>
  </si>
  <si>
    <t>This account is to be used only by Treasury Management to transfer investment earnings from the Institutional Investments fund to the Strategic Fund(s).</t>
  </si>
  <si>
    <t>TRANSFERS IN - INTERNAL LOAN</t>
  </si>
  <si>
    <t>SALARY EXP (4) - BUDGET ONLY</t>
  </si>
  <si>
    <t>SALARY EXP</t>
  </si>
  <si>
    <t>SALARY EXP (5) - BUDGET ONLY</t>
  </si>
  <si>
    <t>SALARY EXP (6) - BUDGET ONLY</t>
  </si>
  <si>
    <t>FACULTY-EARNINGS</t>
  </si>
  <si>
    <t>FACULTY-EA</t>
  </si>
  <si>
    <t>This GL account is used to record the earnings after the implementation of the Fringe Benefit Pool (FBP) for salaried academic staff at the University of Florida who obtains the rank of Professor, Associate Professor, Assistant Professor, Associate, Instructor, or Lecturer.</t>
  </si>
  <si>
    <t>FACULTY-EARNINGS FRINGE POOL</t>
  </si>
  <si>
    <t>This GL account is used to record the FBP allocation on Faculty Earnings recorded in GL account 611110.</t>
  </si>
  <si>
    <t>FACULTY-MOVING FRINGE POOL</t>
  </si>
  <si>
    <t>FACULTY-MO</t>
  </si>
  <si>
    <t>This GL account is used to record the Fringe Benefit Pool (FBP) allocation on Faculty Moving Expenses recorded in GL account 611210.</t>
  </si>
  <si>
    <t>FACULTY-ADDL PAY</t>
  </si>
  <si>
    <t>FACULTY-AD</t>
  </si>
  <si>
    <t>This GL account is used to record Faculty-Additional Pays.</t>
  </si>
  <si>
    <t>FACULTY-ADDL PAY FRINGE POOL</t>
  </si>
  <si>
    <t>This GL account is used to record the Fringe Benefit Pool (FBP) allocation on Faculty-Additional Pay earnings.</t>
  </si>
  <si>
    <t>FAC LEAVE CASHOUTS/SL POOL</t>
  </si>
  <si>
    <t>FAC LEAVE</t>
  </si>
  <si>
    <t>All 611400 expenses are charged to the FBP.  The 611400 account includes faculty leave cash outs and sick leave pool used.</t>
  </si>
  <si>
    <t>COM CLINICAL FACULTY-EARNINGS</t>
  </si>
  <si>
    <t>COM CLINIC</t>
  </si>
  <si>
    <t>This GL account is used to record College of Medicine Clinical Faculty earnings.</t>
  </si>
  <si>
    <t>COM CLIN FAC-EARNING FRNG POOL</t>
  </si>
  <si>
    <t>COM CLIN F</t>
  </si>
  <si>
    <t>This GL account is used to record the FBP allocation on College of Medicine Clinical Faculty earnings.</t>
  </si>
  <si>
    <t>COM CLIN FAC-MOVING EXPENSE</t>
  </si>
  <si>
    <t>This G/L account should be used to record payments for moving expenses of new College of Medicine Clinical Faculty and relocation expenses of faculty who are relocating for sabbaticals or special leaves. (Taxable moving expenses are reported on Form W-2)</t>
  </si>
  <si>
    <t>COM CLIN FAC-ADDL PAY</t>
  </si>
  <si>
    <t>This GL account is used to record College of Medicine Clinical Faculty additional pays.</t>
  </si>
  <si>
    <t>COM CLIN FAC LVCO/SLPOOL</t>
  </si>
  <si>
    <t>All 612400 expenses are charged to the FBP.  The 612400 account includes faculty leave cash outs and sick leave pool used.</t>
  </si>
  <si>
    <t>EXEMPT TEAMS/USPS-EARNINGS</t>
  </si>
  <si>
    <t>EXEMPT TEA</t>
  </si>
  <si>
    <t>This GL account is used to record Exempt TEAMS and USPS earnings after the implementation of the Fringe Benefit Pool (FBP).</t>
  </si>
  <si>
    <t>EX TEAMS/USPS-EARN FRNG POOL</t>
  </si>
  <si>
    <t>EX TEAMS/U</t>
  </si>
  <si>
    <t>This GL account is used to record the FBP allocation on Exempt TEAMS and USPS earnings recorded in GL account 621110.</t>
  </si>
  <si>
    <t>EXEMPT TEAMS/USPS-MOVING EXP</t>
  </si>
  <si>
    <t>This G/L account should be used to record payments for moving expenses of Exempt TEAMS and USPS employees. (Taxable moving expenses are reported on Form W-2)</t>
  </si>
  <si>
    <t>EX TEAMS/USPS-MOVING FRNG POOL</t>
  </si>
  <si>
    <t>This GL account is used to record the FBP allocation on Exempt TEAMS and USPS moving expense.</t>
  </si>
  <si>
    <t>EXEMPT TEAMS/USPS-ADDL PAY</t>
  </si>
  <si>
    <t>This GL account is used to record Exempt TEAMS &amp; USPS additional pays.</t>
  </si>
  <si>
    <t>FACULTY-MOVING EXPENSE</t>
  </si>
  <si>
    <t>This G/L account should be used to record payments for moving expenses of new faculty and relocation expenses of faculty who are relocating for sabbaticals or special leaves. (Taxable moving expenses are reported on Form W-2)</t>
  </si>
  <si>
    <t>COM CLIN FAC-MOVING FRNG POOL</t>
  </si>
  <si>
    <t>This GL account is used to record the FBP allocation on College of Medicine Clinical Faculty moving expense.</t>
  </si>
  <si>
    <t>COM CLIN FAC-ADDLPAY FRNG POOL</t>
  </si>
  <si>
    <t>This GL account is used to record the FBP allocation on College of Medicine Clinical Faculty-Additional Pay earnings.</t>
  </si>
  <si>
    <t>EX TEAMS/USPS-ADDLPY FRNG POOL</t>
  </si>
  <si>
    <t>This GL account is used to record the FBP allocation on Exempt TEAMS and USPS-Additional Pay earnings.</t>
  </si>
  <si>
    <t>EX TEAMS/USPS-LVCO/SLPOOL</t>
  </si>
  <si>
    <t>All 621400 expenses are charged to the FBP.  The 621400 account includes leave cash outs and sick leave pool used.</t>
  </si>
  <si>
    <t>COM REG PHYS-EARNINGS         </t>
  </si>
  <si>
    <t>COM REG PH</t>
  </si>
  <si>
    <t>This GL account is used to record UF Health Regional Physicians -TEAMS earnings.</t>
  </si>
  <si>
    <t>COM REG PHYS-EARNING FRNG POOL</t>
  </si>
  <si>
    <t>This GL account is used to record the FBP allocation on UF Health Regional Physicians -TEAMS earnings</t>
  </si>
  <si>
    <t>COM REG PHYS-MOVING EXPENSE</t>
  </si>
  <si>
    <t>This G/L account should be used to record payments for new UF Health Regional Physicians -TEAMS moving and relocation expenses of employees who are relocating for sabbaticals or special leaves. (Taxable moving expenses are reported on Form W-2)</t>
  </si>
  <si>
    <t>COM REG PHYS-MOVING FRNG POOL</t>
  </si>
  <si>
    <t>This GL account is used to record the FBP allocation on UF Health Regional Physicians -TEAMS moving expense.</t>
  </si>
  <si>
    <t>COM REG PHYS-ADDL PAY</t>
  </si>
  <si>
    <t>This GL account is used to record UF Health Regional Physicians -TEAMS additional pays.</t>
  </si>
  <si>
    <t>COM REG PHYS-ADDLPAY FRNG POOL</t>
  </si>
  <si>
    <t>This GL account is used to record the FBP allocation on UF Health Regional Physicians -TEAMS Additional Pay earnings</t>
  </si>
  <si>
    <t>COM REG PHYS LVCO/SLPOOL</t>
  </si>
  <si>
    <t>All 623400 expenses are charged to the FBP. The 623400 account includes UF Health Regional Physicians -TEAMS leave cash outs and sick leave pool used.</t>
  </si>
  <si>
    <t>NONEXEMPT TEAMS/USPS-EARNINGS</t>
  </si>
  <si>
    <t>NONEXEMPT</t>
  </si>
  <si>
    <t>This GL account is used to record Non-exempt TEAMS and USPS earnings.</t>
  </si>
  <si>
    <t>NONEX TEAM/USPS-EARN FRNG POOL</t>
  </si>
  <si>
    <t>NONEX TEAM</t>
  </si>
  <si>
    <t>This GL account is used to record the FBP allocation on Non-Exempt TEAMS and USPS earnings recorded in GL account 631110.</t>
  </si>
  <si>
    <t>NONEXEMPT TEAMS/USPS-ADDL PAY</t>
  </si>
  <si>
    <t>This GL account is used to record Non-exempt TEAMS and USPS additional pays.</t>
  </si>
  <si>
    <t>NONEX TEAM/USPS-APAY FRNG POOL</t>
  </si>
  <si>
    <t>This GL account is used to record the FBP allocation on Non-Exempt TEAMS and USPS Additional Pay earnings.</t>
  </si>
  <si>
    <t>NEX TEAMS/USPS-LVCO/SLPOOL</t>
  </si>
  <si>
    <t>All 631400 expenses are charged to the FBP.  The 631400 account includes leave cash outs and sick leave pool used.</t>
  </si>
  <si>
    <t>OPS SAL EXP (4) - BUDGET ONLY</t>
  </si>
  <si>
    <t>OPS SAL EX</t>
  </si>
  <si>
    <t>OPS SAL EXP (5) - BUDGET ONLY</t>
  </si>
  <si>
    <t>OPS SAL EXP (6) - BUDGET ONLY</t>
  </si>
  <si>
    <t>TEMPORARY FACULTY-EARNINGS</t>
  </si>
  <si>
    <t>TEMPORARY</t>
  </si>
  <si>
    <t>This GL account is used to record Temporary Faculty earnings after the implementation of the Fringe Benefit Pool (FBP). Temporary faculty may be either full-time or part-time.</t>
  </si>
  <si>
    <t>TEMP FAC-EARNINGS FRNG POOL</t>
  </si>
  <si>
    <t>TEMP FAC-E</t>
  </si>
  <si>
    <t>This GL account is used to record the FBP allocation on Temporary Faculty earnings recorded in GL account 651110.</t>
  </si>
  <si>
    <t>GRADUATE ASSISTANTS-EARNINGS</t>
  </si>
  <si>
    <t>GRADUATE A</t>
  </si>
  <si>
    <t>This GL account is used to record Graduate Assistants earnings after the implementation of the Fringe Benefit Pool (FBP).</t>
  </si>
  <si>
    <t>GRAD ASSTS-EARNINGS FRNG POOL</t>
  </si>
  <si>
    <t>GRAD ASSTS</t>
  </si>
  <si>
    <t>This GL account is used to record the FBP allocation on Graduate Assistant earnings recorded in GL account 652110.</t>
  </si>
  <si>
    <t>GRADUATE ASSTS-ADDL PAY</t>
  </si>
  <si>
    <t>This GL account is used to record Graduate Assistants additional pay.</t>
  </si>
  <si>
    <t>GRAD ASSTS-ADDL PAY FRNG POOL</t>
  </si>
  <si>
    <t>This GL account is used to record the FBP allocation on Graduate Assistant-Additional Pay earnings.</t>
  </si>
  <si>
    <t>CLIN PST DOC FELL/INT-EARNINGS</t>
  </si>
  <si>
    <t>CLIN PST D</t>
  </si>
  <si>
    <t>This GL account is used to record Clinical Post Docs Fellows and Interns earnings after the implementation of the Fringe Benefit Pool (FBP).</t>
  </si>
  <si>
    <t>CLIN PST DOC/FELL/INT-EARN FRP</t>
  </si>
  <si>
    <t>This GL account is used to record the FBP allocation on Clinical Post Doc Fellows and Interns earnings recorded in GL account 653110.</t>
  </si>
  <si>
    <t>CLIN PD FELL/INT-MOVING FBP</t>
  </si>
  <si>
    <t>CLIN PD FE</t>
  </si>
  <si>
    <t>This account is used to record the fringe benefit pool assessment on the portion of a clinical post doc employee's self-move reimbursement that is considered taxable income.</t>
  </si>
  <si>
    <t>CLIN PST DOC FELL/INT-ADDL PAY</t>
  </si>
  <si>
    <t>This GL account is used to record Clinical Post Docs Fellows and Interns additional pay.</t>
  </si>
  <si>
    <t>CLIN PST DOC/FELL/INT-APAY FRP</t>
  </si>
  <si>
    <t>This GL account is used to record the FBP allocation on Clinical Post Doc Fellows and Interns-Additional Pay earnings.</t>
  </si>
  <si>
    <t>CLIN PST DOC/FELL/INT-DPX</t>
  </si>
  <si>
    <t>This GL account is to be used for DPX charges for the CPFI salary plan that are charged to the FBP.</t>
  </si>
  <si>
    <t>RESIDENTS &amp; INTERNS-EARNINGS</t>
  </si>
  <si>
    <t>RESIDENTS</t>
  </si>
  <si>
    <t>This GL account is used to record House staff (Residents and Interns) earnings after the implementation of the Fringe Benefit Pool (FBP).</t>
  </si>
  <si>
    <t>RES &amp; INT-EARNINGS FRNG POOL</t>
  </si>
  <si>
    <t>RES &amp; INT-</t>
  </si>
  <si>
    <t>This GL account is used to record the FBP allocation on House staff (Residents and Interns) earnings recorded in GL account 654110.</t>
  </si>
  <si>
    <t>RESIDENTS &amp; INTERNS-ADDL PAY</t>
  </si>
  <si>
    <t>This GL account is used to record House staff (Residents and Interns) additional pay.</t>
  </si>
  <si>
    <t>RES &amp; INT-ADDL PAY FRNG POOL</t>
  </si>
  <si>
    <t>This GL account is used to record the FBP allocation on House staff (Residents and Interns)-Additional Pay earnings.</t>
  </si>
  <si>
    <t>RES &amp; INT-DPX</t>
  </si>
  <si>
    <t>All 654400 expenses are charged to the FBP. The 654400 account includes House staff’s UF Health Gross Up for Taxes.</t>
  </si>
  <si>
    <t>STUDENT ASSISTANTS-EARNINGS</t>
  </si>
  <si>
    <t>STUDENT AS</t>
  </si>
  <si>
    <t>This GL account is used to record Student Assistants and Federal Work Study earnings after the implementation of the Fringe Benefit Pool (FBP).</t>
  </si>
  <si>
    <t>STUDENT ASST-EARN FRNG POOL</t>
  </si>
  <si>
    <t>This GL account is used to record the FBP allocation on Student Assistants and Federal Work Study earnings recorded in GL account 655110</t>
  </si>
  <si>
    <t>POST DOC-EARNINGS</t>
  </si>
  <si>
    <t>POST DOC-E</t>
  </si>
  <si>
    <t>This GL account is used to record Post Docs earnings.</t>
  </si>
  <si>
    <t>POST DOC-EARNINGS FRINGE POOL</t>
  </si>
  <si>
    <t>This GL account is used to record the FBP allocation on Post Doc earnings.</t>
  </si>
  <si>
    <t>POST DOC-MOVING EXPENSE</t>
  </si>
  <si>
    <t>POST DOC-M</t>
  </si>
  <si>
    <t>This account is used to record the portion of employee self-move reimbursement that is considered taxable for non-clinical post docs.</t>
  </si>
  <si>
    <t>POST DOC-MOVING FRNG POOL</t>
  </si>
  <si>
    <t>This account is used to record the fringe benefit pool assessment on the portion of a post doc employee's self-move reimbursements that is considered taxable income.</t>
  </si>
  <si>
    <t>POST DOC-ADDL PAY</t>
  </si>
  <si>
    <t>POST DOC-A</t>
  </si>
  <si>
    <t>This GL account is used to record Post Docs additional pay.</t>
  </si>
  <si>
    <t>POST DOC-ADDL PAY FRINGE POOL</t>
  </si>
  <si>
    <t>This GL account is used to record the FBP allocation on Post Doc-Additional Pay earnings.</t>
  </si>
  <si>
    <t>POST DOC-SL POOL/DPX</t>
  </si>
  <si>
    <t>POST DOC-S</t>
  </si>
  <si>
    <t>All 656400 expenses are charged to the FBP. The 656400 account includes Post Doc sick leave pool used and UF Health Gross Up for Taxes.</t>
  </si>
  <si>
    <t>VM RESIDENTS&amp;INTERNS-EARNINGS</t>
  </si>
  <si>
    <t>VM RESIDE</t>
  </si>
  <si>
    <t>This GL account is used to record Veterinary Medicine house staff (Residents and Interns) earnings.</t>
  </si>
  <si>
    <t>VM RES&amp;INT-EARNINGS FRNG POOL</t>
  </si>
  <si>
    <t>VM RES&amp;INT</t>
  </si>
  <si>
    <t>This GL account is used to record the FBP allocation on Veterinary Medicine house staff (Residents and Interns) earnings recorded in GL account 657110.</t>
  </si>
  <si>
    <t>VM RESIDENTS&amp;INTERNS-ADDL PAY</t>
  </si>
  <si>
    <t>VM RESIDEN</t>
  </si>
  <si>
    <t>This GL account is used to record Veterinary Medicine House staff (Residents and Interns) additional pay.</t>
  </si>
  <si>
    <t>VM RES&amp;INT-ADDL PAY FRNG POOL</t>
  </si>
  <si>
    <t>This GL account is used to record the FBP allocation on Veterinary Medicine House staff (Residents and Interns) additional pay earnings.</t>
  </si>
  <si>
    <t>VM RES&amp;INT-HEALTH GROSS UP</t>
  </si>
  <si>
    <t xml:space="preserve">All 657400 expenses are charged to the FBP. The 657400 account includes Vet Med Residents &amp; Interns Health Gross Up for Taxes.	</t>
  </si>
  <si>
    <t>OTHER OPS EARNINGS</t>
  </si>
  <si>
    <t>OTHER OPS</t>
  </si>
  <si>
    <t>This GL account is used to record earnings after the implementation of the Fringe Benefit Pool (FBP) for non-academic services provided by a person not filling an established position but working in an employer-employee relationship. Other Personnel Services (OPS) employees may be full-time or part-time, and they may be exempt or non-exempt.</t>
  </si>
  <si>
    <t>OTHER OPS FRINGE POOL</t>
  </si>
  <si>
    <t>This GL account is used to record the FBP allocation on Other OPS earnings recorded in GL account 659110.</t>
  </si>
  <si>
    <t>OTHER OPS-LVCO</t>
  </si>
  <si>
    <t>OTHER OPS-</t>
  </si>
  <si>
    <t>Account used for OPS employees (SalPlan OPNL) who cash out paid time off hours.</t>
  </si>
  <si>
    <t>BENEFITS &amp; TAXES ACTUAL</t>
  </si>
  <si>
    <t>BENEFITS &amp;</t>
  </si>
  <si>
    <t>This GL account is used to record an employee's actual employer paid benefits and taxes (e.g. health insurance, retirement, employer cost of OASDI and Medicare). All 680000 expenses are charged to the FBP.
680100 – Pooled Benefits (Contra Expns</t>
  </si>
  <si>
    <t>POOLED BENEFITS (CONTRA EXPNS)</t>
  </si>
  <si>
    <t>POOLED BEN</t>
  </si>
  <si>
    <t>COMPENSATED ABSENCES</t>
  </si>
  <si>
    <t>COMPABSC</t>
  </si>
  <si>
    <t>OPEB EXPENSE (F&amp;A ONLY)</t>
  </si>
  <si>
    <t>OPEB EXPEN</t>
  </si>
  <si>
    <t>This account records any contribution to the Other Post Employment Benefits (OPEB) plan.  It is to be used only by Finance and Accounting.</t>
  </si>
  <si>
    <t>PENSION EXPENSE (F&amp;A ONLY)</t>
  </si>
  <si>
    <t>PENSION EX</t>
  </si>
  <si>
    <t>This account records the pension expense (benefit) under GASB 68.  It is to be used only by Finance and Accounting.</t>
  </si>
  <si>
    <t>OTHER SALARIES</t>
  </si>
  <si>
    <t>OTH SAL</t>
  </si>
  <si>
    <t>OTHER BENEFITS AND TAXES</t>
  </si>
  <si>
    <t>OTH BNSTXS</t>
  </si>
  <si>
    <t>NONTAX EE MOVING REIMB-NO FBP</t>
  </si>
  <si>
    <t>NONTAX</t>
  </si>
  <si>
    <t>UNEMPLOYMENT COMPENSATION</t>
  </si>
  <si>
    <t>UNEMPLOYME</t>
  </si>
  <si>
    <t>WORKERS COMPENSATION</t>
  </si>
  <si>
    <t>WORKERS CO</t>
  </si>
  <si>
    <t>MISC PR CORRECTIONS (F&amp;A ONLY)</t>
  </si>
  <si>
    <t>MISC PR CO</t>
  </si>
  <si>
    <t>OTHER EXP (4) - BUDGET ONLY</t>
  </si>
  <si>
    <t>OTHER EXP</t>
  </si>
  <si>
    <t>E-RESOURCES (4) - BUDGET ONLY</t>
  </si>
  <si>
    <t>E-RESOURCE</t>
  </si>
  <si>
    <t>OTHER EXP (5) - BUDGET ONLY</t>
  </si>
  <si>
    <t>OTHER EXP (6) - BUDGET ONLY</t>
  </si>
  <si>
    <t>CONTRACTUAL SERVICES</t>
  </si>
  <si>
    <t>CONTRACTUA</t>
  </si>
  <si>
    <t>ACCOUNTING SERVICES</t>
  </si>
  <si>
    <t>ACCOUNTING</t>
  </si>
  <si>
    <t>This G/L account is used for the payment of fees and incidental charges to vendors that render professional, instructional, or vocational services in accounting to UF.</t>
  </si>
  <si>
    <t>LEGAL SERVICES</t>
  </si>
  <si>
    <t>LEGAL SERV</t>
  </si>
  <si>
    <t>This G/L account is used for the payment of fees and incidental charges to vendors that render professional, instructional legal services to UF.</t>
  </si>
  <si>
    <t>CONSULTING SERVICES</t>
  </si>
  <si>
    <t>CONSULTING</t>
  </si>
  <si>
    <t>This G/L account represents costs incurred for consultants that have contractual agreements in an advisory capacity. Consultants are hired to advise or recommend how functions are being or should be performed. Examples of services include review of management practices or decisions, future purchases or operational systems.</t>
  </si>
  <si>
    <t>PROFESSIONAL SERVICES-INTERNAL</t>
  </si>
  <si>
    <t>PROFESSION</t>
  </si>
  <si>
    <t>This account is used to record professional services rendered internally through UF departments.</t>
  </si>
  <si>
    <t>IMMIGRATION FEES</t>
  </si>
  <si>
    <t>IMMIGRATIO</t>
  </si>
  <si>
    <t>FEES ASSOCIATED WITH VISA APPLICATIONS TO U. S. IMMIGRATION SERVICES, DEPARTMENT OF HOMELAND SECURITY</t>
  </si>
  <si>
    <t>ARCHITECTURAL SERVICES</t>
  </si>
  <si>
    <t>ARCHITECTU</t>
  </si>
  <si>
    <t>This G/L account is used for the payment of fees and incidental charges to vendors that render professional, instructional architectural services to UF.</t>
  </si>
  <si>
    <t>ENGINEERING SERVICES</t>
  </si>
  <si>
    <t>ENGINEERIN</t>
  </si>
  <si>
    <t>This G/L account is used for the payment of fees and incidental charges to vendors that render professional, instructional engineering services to UF.</t>
  </si>
  <si>
    <t>DATA PROCESSING SERVICES</t>
  </si>
  <si>
    <t>DATAPRO</t>
  </si>
  <si>
    <t>This G/L account is used for the payment of fees and incidental charges to vendors that render professional, instructional data processing services to UF.</t>
  </si>
  <si>
    <t>DATA PROCESSING (INTERNAL)</t>
  </si>
  <si>
    <t>DATA PROCE</t>
  </si>
  <si>
    <t>This account is used to record data processing services rendered internally through UF departments. Services are typically provided by UFIT for infrastructure, communication, and HealthNet billing.</t>
  </si>
  <si>
    <t>ENTERTAINMENT SERVICES</t>
  </si>
  <si>
    <t>ENTERSERV</t>
  </si>
  <si>
    <t>This G/L account is used for the payment of fees and incidental charges to vendors that render professional, instructional entertainment services to UF.</t>
  </si>
  <si>
    <t>BANK CHARGES &amp; CUSTODIAL FEES</t>
  </si>
  <si>
    <t>BANK CHARG</t>
  </si>
  <si>
    <t>This G/L account represents the cost for Banking Services</t>
  </si>
  <si>
    <t>SUBCONTRACT &lt;=25k (C&amp;G Only)</t>
  </si>
  <si>
    <t>SUBCONTRAC</t>
  </si>
  <si>
    <t>This G/L account is used for payment of the first $25,000 or less of a sub-grant or subcontract by UF departments to other non-UF institutions (profit or nonprofit) for the performance of a portion of the scope of work on an extramurally funded project. All payments over $25,000 on a sub-grant or subcontract should be charged to account</t>
  </si>
  <si>
    <t>SUBCONTRACT &gt;25k (C&amp;G ONLY)</t>
  </si>
  <si>
    <t>This G/L account is used for payments that total over $25,000 on a sub-grant or subcontract by UF departments for the performance of a portion of the scope of work on an extramurally funded project. All payments less than $25,000 should be charged to account 712100.</t>
  </si>
  <si>
    <t>ADVERTISING / MARKETING</t>
  </si>
  <si>
    <t>ADVERTISIN</t>
  </si>
  <si>
    <t>This G/L account is used for all payments to newspapers, magazines, advertising agencies, radio stations, television stations etc., for promotional advertising, ads for employment of personnel, and displays.</t>
  </si>
  <si>
    <t>STUDENT RECRUITMENT SERVICES</t>
  </si>
  <si>
    <t>This account is used to record expenses related to a contractual service with vendors helping with recruitment, the registration, and the retention of students.</t>
  </si>
  <si>
    <t>RENTAL-FURN &amp; EQUIP &lt;5K or 1YR</t>
  </si>
  <si>
    <t>RENTAL-FUR</t>
  </si>
  <si>
    <t>This account is used to record furniture and equipment rental expenses with total annual payments under $5,000 per item or for terms of 12 months or less (including all optional extensions). Some examples are: automobiles, heavy equipment, equipment for medical usages, office furniture and equipment, and other miscellaneous personal property items. For furniture and equipment lease with total annual payments of $5,000 or more and terms over 12 months use account 786100. Note: use this account for all equipment rentals from interdepartmental transactions such as E2R and ISP journals.</t>
  </si>
  <si>
    <t>RENTAL-REAL ESTATE&lt;100K or1YR</t>
  </si>
  <si>
    <t>RENTAL-RE</t>
  </si>
  <si>
    <t>This account is used to record real estate rental expenses with total annual payments under $100,000 or for terms of 12 months or less (including all optional extensions). Some examples are: renting real estate for offices, storage facilities, warehouses, residential buildings, and land. For real estate lease with total annual payments of $100,000 or more and terms over 12 months use account 786200. Note: for all interdepartmental transactions such as E2R and ISP journals use account 714275.</t>
  </si>
  <si>
    <t>RENTAL-SPACE &lt;5K or 1YR</t>
  </si>
  <si>
    <t>RENTAL-SPA</t>
  </si>
  <si>
    <t>This account is used to record non-recurring space rental expenses with total annual payments under $5,000 or for terms of 12 months or less (including all optional extensions). Some examples are: non-recurring rental of meeting facilities and rooms. Note: for all interdepartmental transactions such as E2R and ISP journals use account 714375.</t>
  </si>
  <si>
    <t>RENTAL OF SPACE (INTERNAL)</t>
  </si>
  <si>
    <t>RENTAL OF</t>
  </si>
  <si>
    <t>This account is used to record all real estate and space rental expenses rendered internally through UF departments. Note: space or realestate rental between component units will still use 714300.</t>
  </si>
  <si>
    <t>LECTURERS</t>
  </si>
  <si>
    <t>LECTURE</t>
  </si>
  <si>
    <t>This G/L account is used to record for payment for one who delivers lectures
professionally.</t>
  </si>
  <si>
    <t>MEETING EXP (6) - BUD ONLY</t>
  </si>
  <si>
    <t>MEETING EX</t>
  </si>
  <si>
    <t>HONORARIUM</t>
  </si>
  <si>
    <t>This account is used to record nominal gratuitous payments made to individuals for services of participation that are not contractually set, legally obtainable, or traditionally required. Honorariums are typically for guest lectures, appearances, or other brief education services provided to the University. Example: Payment made to a professor from another university who was invited to UF for a speaking engagement at a seminar or workshop. For lectures paid to a business or corporation or under contractual agreement, please use 715000 – Lectures.</t>
  </si>
  <si>
    <t>MEETING/TRAINING EXPENSE</t>
  </si>
  <si>
    <t>MEETING/TR</t>
  </si>
  <si>
    <t>This G/L account is used for expenses related to attending a meeting, seminar, or training session that does not involve travel. This includes seminars presented at or by the University of Florida and seminars attended via the Web.</t>
  </si>
  <si>
    <t>MEETING PLANNING SERVICES</t>
  </si>
  <si>
    <t>MEETING PL</t>
  </si>
  <si>
    <t>This G/L account is used for payment for professional services to prepare and plan a meeting including registration, coordination of food and beverage, program manager responsibilities, audio visual, and on-site coordination. DOCE, IFAS OCI and any college or unit that bills out or pays for Meeting Planning Services will use this account.</t>
  </si>
  <si>
    <t>PROCTORING SERVICES</t>
  </si>
  <si>
    <t>PROCTORING</t>
  </si>
  <si>
    <t>This account is used to record to cost of proctoring exams online when paying outside vendors offering such service.</t>
  </si>
  <si>
    <t>CATERING SERVICES</t>
  </si>
  <si>
    <t>CATERING S</t>
  </si>
  <si>
    <t>Account established for Catering Services provided by venders for on-campus catering.  This is part of the Business Services Caterer Program.  The program establishes University approved caterers that enforce University standards.  All other purchases of catering services should remain coded to account code 799400.</t>
  </si>
  <si>
    <t>LABORATORY SERVICES</t>
  </si>
  <si>
    <t>LABORATORY</t>
  </si>
  <si>
    <t>This G/L account is used for payments of fees and incidental charges to corporate entities or individuals that render professional laboratory services.</t>
  </si>
  <si>
    <t>LABORATORY SERVICES (INTERNAL)</t>
  </si>
  <si>
    <t>This account is used to record the payment of fees for professional laboratory services rendered internally through UF departments.</t>
  </si>
  <si>
    <t>GENOMIC ARRAY &lt;=75K (NIH ONLY)</t>
  </si>
  <si>
    <t>GENOMIC AR</t>
  </si>
  <si>
    <t>Accounts 717100 and 717200 are established to follow NIH Notice NOT-OD-10-097 as related to the application of Facilities and Administration (F &amp; A).    The first $50k is categorized as supply and amounts beyond that are considered consortium/contractual cost; including the first $25K that accrues F&amp;A.  717100  used to track the first $75,000.00 of genomic array expenses incurred on an NIH award:   717200 used to track genomic array expenditures in excess of $75,000.00 incurred on an NIH award.</t>
  </si>
  <si>
    <t>GENOMIC ARRAY &gt;75K (NIH ONLY)</t>
  </si>
  <si>
    <t>Accounts 717100 and 717200 are established to follow NIH Notice NOT-OD-10-097 as related to the application of Facilities and Administration (F &amp; A).    The first $50k is categorized as supply and amounts beyond that are considered onsortium/contractual cost; including the first $25K that accrues F&amp;A.  717100  used to track the first $75,000.00 of genomic array expenses incurred on an NIH award:   717200 used to track genomic array expenditures in excess of $75,000.00 incurred on an NIH award.</t>
  </si>
  <si>
    <t>AGRICULTURAL MANAGEMENT SERVIC</t>
  </si>
  <si>
    <t>AGRICULTUR</t>
  </si>
  <si>
    <t>This account is used to record the payment of fees and incidental charges as it relates to agricultural management services. Agricultural management services include but are not limited to crop management services and UFarm charges.</t>
  </si>
  <si>
    <t>HEALTH ASSESSMENTS</t>
  </si>
  <si>
    <t>HEALTH ASS</t>
  </si>
  <si>
    <t>This G/L account is used for payments of fees and incidental charges to perform health assessments required for employment purposes.</t>
  </si>
  <si>
    <t>CLINICAL RESEARCH SERVICES</t>
  </si>
  <si>
    <t>CLINICAL R</t>
  </si>
  <si>
    <t>This account is used to record clinical research services for patient care that does not meet the NIH definition of patient care costs. These costs can include ancillary tests and medical services performed at non-hospital labs through the development and application of the research. Examples of non-hospital labs include Quest, CTSI, CRC, AMRIS etc. Visit  https://research.ufl.edu/dsp/proposals/budgeting/direct-costs.html for more information.</t>
  </si>
  <si>
    <t>JANITORIAL &amp; CUSTODIAL SERVICE</t>
  </si>
  <si>
    <t>JANITORIAL</t>
  </si>
  <si>
    <t>This G/L account represents payment for janitorial services that includes cleaning public areas, removing garbage and doing minor repairs.</t>
  </si>
  <si>
    <t>LAUNDRY SERVICES</t>
  </si>
  <si>
    <t>LAUNDRY SE</t>
  </si>
  <si>
    <t>This G/L account represents payments for washing clothes, linens, etc.</t>
  </si>
  <si>
    <t>OTHER SERVICES - NON EMPLOYEES</t>
  </si>
  <si>
    <t>OTHER SERV</t>
  </si>
  <si>
    <t>This G/L account represents payment of fees and incidental charges to corporate entities or individuals that render services to the University of Florida that is not defined above. Payments for consulting services should be charged to 711300 – Consulting Services.</t>
  </si>
  <si>
    <t>TEMP SERVICES - CLERICAL</t>
  </si>
  <si>
    <t>TEMP SERVI</t>
  </si>
  <si>
    <t>This account is used to record payments for temporary employees. These positions are invoiced by independent contractors and are NOT paid through University payroll system. This account should only be used for clerical positions.</t>
  </si>
  <si>
    <t>TEMP SERVICES - NON CLERICAL</t>
  </si>
  <si>
    <t>OTHER SERVICES-INTERNAL</t>
  </si>
  <si>
    <t>This account is used to record other services rendered internally through UF departments and not better identified with other internal expense accounts (7XXX75).</t>
  </si>
  <si>
    <t>MOVING CONTRACTOR</t>
  </si>
  <si>
    <t>MOVING CON</t>
  </si>
  <si>
    <t>This account is used to record the payment of fees and incidental charges associated with moving expenses. These expenses include moving charges for current and prospective employees of the University and on-campus moves. Note: relocation services for current and prospective employees are taxable benefits and will need to be reported to UF Payroll Services. Please note in the voucher, PO description, or ChartField string the UFID of the employee if the move is for employee relocation. For more information please reference the UF moving guide http://www.fa.ufl.edu/wp-content/uploads/2019/06/UF-Moving-Guide.pdf.</t>
  </si>
  <si>
    <t>RESEARCH PARTICIPANT PAY</t>
  </si>
  <si>
    <t>RP PAY</t>
  </si>
  <si>
    <t>This account is used to record the payments to individuals participating in an instruction, research, or public service project or study. The Research Participant Payments program typically uses prepaid Visa debit cards or gift cards as payments to the individuals. For more information visit UF Finance and Accounting’s website (https://www.fa.ufl.edu/directive-categories/research-participant-payments/).</t>
  </si>
  <si>
    <t>UTILITIES &amp; COMMUNICATIONS</t>
  </si>
  <si>
    <t>UTILITIES</t>
  </si>
  <si>
    <t>UTILITIES &amp; COM (6) - BUD ONLY</t>
  </si>
  <si>
    <t>UTILITIES - ELECTRICITY</t>
  </si>
  <si>
    <t>ELECTRICIT</t>
  </si>
  <si>
    <t>This G/L account should be used to record the cost of electricity incurred.</t>
  </si>
  <si>
    <t>UTILITIES - NATURAL GAS</t>
  </si>
  <si>
    <t>NATURAL GA</t>
  </si>
  <si>
    <t>This G/L account should be used to record the cost of natural gas incurred.</t>
  </si>
  <si>
    <t>UTILITIES - WATER</t>
  </si>
  <si>
    <t>WATER</t>
  </si>
  <si>
    <t>This G/L account should be used to record all payments for water service.</t>
  </si>
  <si>
    <t>UTILITIES - SEWAGE</t>
  </si>
  <si>
    <t>SEWAGE</t>
  </si>
  <si>
    <t>This G/L account should be used to record all payments for sewage service.</t>
  </si>
  <si>
    <t>UTILITIES - GARBAGE COLLECTION</t>
  </si>
  <si>
    <t>GARBAGE CO</t>
  </si>
  <si>
    <t>This G/L account should be used to record all payments for garbage collection, hazardous waste disposal, nonhazardous waste disposal, and recycling services.</t>
  </si>
  <si>
    <t>UTILITIES - STEAM</t>
  </si>
  <si>
    <t>STEAM</t>
  </si>
  <si>
    <t>This G/L account should be used to record all payments for steam.</t>
  </si>
  <si>
    <t>UTILITIES - CHILLED WATER</t>
  </si>
  <si>
    <t>Chilled Wt</t>
  </si>
  <si>
    <t>This G/L account should be used to record the cost of chilled water incurred.</t>
  </si>
  <si>
    <t>UTIL-CABLE TELEVISION/INTERNET</t>
  </si>
  <si>
    <t>CABLE/INTE</t>
  </si>
  <si>
    <t>This account is used to record the cost of cable television and internet services.</t>
  </si>
  <si>
    <t>UTILITY REIMBURSEMENT</t>
  </si>
  <si>
    <t>Util Reim</t>
  </si>
  <si>
    <t>This G/L account should be used to reimburse Utility expenses that meet the requirements to benefit the University of Florida.</t>
  </si>
  <si>
    <t>TELEPHONE - LOCAL</t>
  </si>
  <si>
    <t>TELEPHONE</t>
  </si>
  <si>
    <t>This G/L account should be used to record local telephone expenses. This includes analog telephones, digital telephones, special purpose telephone, telephone service, toll free inbound telephone service, two way radios. Do not use this account code for long distance or cellular phone charges.</t>
  </si>
  <si>
    <t>TELEPHONE INSTALL/MAINT/REPAIR</t>
  </si>
  <si>
    <t>This G/L account should be used for non-recurring charges for installations, moves and changes, hookups, and repairs that relate to the telephone.</t>
  </si>
  <si>
    <t>TELEPHONE CONTRACT</t>
  </si>
  <si>
    <t>This G/L account should be used by departments that have a contract with the Telecommunications. They are billed by a contract.</t>
  </si>
  <si>
    <t>TELEPHONE - LONG DISTANCE</t>
  </si>
  <si>
    <t>TEL LNG DS</t>
  </si>
  <si>
    <t>This G/L account should be used to record long distance telephone expenses. Do not use this account code for local or cellular phone charges.</t>
  </si>
  <si>
    <t>CELLULAR PHONES &amp; SERVICE PLAN</t>
  </si>
  <si>
    <t>CELLULAR</t>
  </si>
  <si>
    <t>This account is used to record cellular telephone expenses. This includes mobile phones, data (hotspots included), and messaging devices/service. Do not use this account for local or long distance charges.</t>
  </si>
  <si>
    <t>PAGERS</t>
  </si>
  <si>
    <t>This G/L account should be used to record the expenses of a pager.</t>
  </si>
  <si>
    <t>UTILITIES &amp; COMMUNICA - RESALE</t>
  </si>
  <si>
    <t>UTIL &amp; COM</t>
  </si>
  <si>
    <t>This G/L account should be used to record the purchase of communication equipment and utilities for resale purposes to departmental customers</t>
  </si>
  <si>
    <t>FAX/PHONE EQUIPMENT &lt;5000</t>
  </si>
  <si>
    <t>FAX/PHONE</t>
  </si>
  <si>
    <t>This G/L account code should be used to record fax and telephone equipment that is &lt;5,000.</t>
  </si>
  <si>
    <t>MATERIALS AND SUPPLIES</t>
  </si>
  <si>
    <t>MATERIALS</t>
  </si>
  <si>
    <t>MATERIALS &amp; SUP (6) - BUD ONLY</t>
  </si>
  <si>
    <t>LAB SUPPLIES</t>
  </si>
  <si>
    <t>LAB SUPPLI</t>
  </si>
  <si>
    <t>This G/L account code represents the cost of supplies and materials consumed or used in connection with the operation of a laboratory or for research purposes. Examples: Lab consumable supplies, lab coats or scrubs, lab test tubes, syringes, gloves.</t>
  </si>
  <si>
    <t>ANIMAL FOR RESEARCH &lt;5000</t>
  </si>
  <si>
    <t>ANIMAL FOR</t>
  </si>
  <si>
    <t>This G/L account code represents the cost of animals purchased to support research purposes at the University of Florida. This G/L account code should only be for animals that are &lt;5,000.</t>
  </si>
  <si>
    <t>ANIMAL BEDDING AND SUPPLIES</t>
  </si>
  <si>
    <t>ANIMAL BED</t>
  </si>
  <si>
    <t>This G/L account code represents the cost of animal care supplies for animals that have been purchased.</t>
  </si>
  <si>
    <t>ANIMAL FEED</t>
  </si>
  <si>
    <t>ANIMAL FEE</t>
  </si>
  <si>
    <t>This G/L account code represents the cost of animal feed for animals that have been purchased.</t>
  </si>
  <si>
    <t>ANIMAL FOR RESEARCH (INTERNAL)</t>
  </si>
  <si>
    <t>This account is used to record expenses related to Animal Care Services purchase of animals used for research purposes. These purchases are resold to departments to conduct their research projects. Note: this account is used for internal billing only.</t>
  </si>
  <si>
    <t>AUDIO/VISUAL SUPPLIES </t>
  </si>
  <si>
    <t>AUDIO/VISU</t>
  </si>
  <si>
    <t>This G/L account code represents the purchase of certain audio visual equipment. This includes film and recording media and projector supplies or light bulbs.</t>
  </si>
  <si>
    <t>AGRICULTURAL SUPPLIES</t>
  </si>
  <si>
    <t>Represents the cost of supplies and materials consumed or used in connection with the cultivation of soil, crop production, farming and raising livestock (ranching).</t>
  </si>
  <si>
    <t>AG SUPPLIES - PESTICIDE</t>
  </si>
  <si>
    <t>AG PESTICI</t>
  </si>
  <si>
    <t>This account is used to record the cost of pesticides. Pesticides are substances that are meant to control pests that are not, for the sake of tracking, fumigants. Pesticide for the purposes of this account code includes all of the following: herbicide, insecticide, and fungicide.</t>
  </si>
  <si>
    <t>AG SUPPLIES - FERTILIZER</t>
  </si>
  <si>
    <t>AG FERTILI</t>
  </si>
  <si>
    <t>This account is used to record the cost of fertilizers. Fertilizers are materials of natural or synthetic origin that is applied to soil and/or plant tissues to supply plant nutrients.</t>
  </si>
  <si>
    <t>AG SUPPLIES - FUMIGANTS</t>
  </si>
  <si>
    <t>AG FUMIGAN</t>
  </si>
  <si>
    <t>This account is used to record the cost of fumigants. A fumigant is a gaseous pesticide that is applied by filling an area to control pest and/or remove harmful micro‐organisms.</t>
  </si>
  <si>
    <t>AG SUPPLIES - PLASTICULTURE</t>
  </si>
  <si>
    <t>AG PLASTIC</t>
  </si>
  <si>
    <t>This account is used to record the cost of plasticulture. Plastic mulch, a product used in a similar fashion to mulch, to suppress weeds and conserve water in crop production and landscaping. Drip tape is used to provide drip irrigation. This is a type of micro‐irrigation system that allows water to drip slowly to the roots of plants, either from above the soil surface or buried below the surface.</t>
  </si>
  <si>
    <t>MEDICAL EQUIPMENT &lt;5000</t>
  </si>
  <si>
    <t>MEDICAL EQ</t>
  </si>
  <si>
    <t>This G/L account code represents all medical equipment purchases that are &lt;5,000.</t>
  </si>
  <si>
    <t>LAB EQUIPMENT &lt;5000</t>
  </si>
  <si>
    <t>LAB EQUIP</t>
  </si>
  <si>
    <t>This G/L account code represents the purchase of laboratory equipment, &lt;5,000. Examples are lab scientific equipment, refrigerator freezers, microfilm equipment, and lab fume hoods &lt;5,000.</t>
  </si>
  <si>
    <t>BUILDING SUPPLIES</t>
  </si>
  <si>
    <t>BUILDING S</t>
  </si>
  <si>
    <t>This account is used to record the cost of supplies to maintain, repair and operate buildings. Examples include light bulbs, door handles, air filters, and small parts. Note: this account is typically used to inventory supplies on hand for general maintenance by Facilities Services or UF Housing. Any repairs or maintenance jobs, including parts and labor contracted or ticketed by departments should be coded to 74XXXX – Repairs and Maintenance.</t>
  </si>
  <si>
    <t>COMPUTER SUPPLIES</t>
  </si>
  <si>
    <t>COMPUTER S</t>
  </si>
  <si>
    <t>This G/L account code represents the cost of supplies and materials used in general operation of computers, related equipment, and input and output (I/O) operations. Examples: flash drives, computer parts &lt;5,000, media storage devices, read/write CDs, read/write DVDs.</t>
  </si>
  <si>
    <t>COMPUTER SOFTWARE GENERAL</t>
  </si>
  <si>
    <t>CMP SFTWR</t>
  </si>
  <si>
    <t>This account is used to record the cost of general purpose software (such as Windows XP or 7 operating systems, Excel, Word, etc.).  This includes site and recurring licenses for word processing systems and upgrades.  For general purpose subscription software with total annual payments of $250,000 or more and terms over 12 months use account 786300.</t>
  </si>
  <si>
    <t>COMPUTER SOFTWARE SPECIALIZED</t>
  </si>
  <si>
    <t>CMP SFT TE</t>
  </si>
  <si>
    <t>This account is used to record the cost of highly specialized software that can be used for a specific purpose only.  For highly specialized subscription software with total annual payments of $250,000 or more and terms over 12 months use account 786300.</t>
  </si>
  <si>
    <t>ELECTRONIC DATA/SUBSCRIPTIONS</t>
  </si>
  <si>
    <t>ELECTRONIC</t>
  </si>
  <si>
    <t>This account is used to record the cost of electronic data and subscriptions including licenses that are not capitalized. For electronic data and subscriptions with total annual payments of $250,000 or more and terms over 12 months use account 786300.</t>
  </si>
  <si>
    <t>COMPUTER PERIPHERALS &lt;5000</t>
  </si>
  <si>
    <t>COMP-PERIP</t>
  </si>
  <si>
    <t>This G/L account code represents the cost of computer peripherals that are &lt;5,000. This is a piece of computer hardware that is added to a host computer in order to expand its abilities. Examples: CD-ROM drive, internal modem, additional RAM.</t>
  </si>
  <si>
    <t>MEDICAL SUPPLIES</t>
  </si>
  <si>
    <t>MEDICAL SU</t>
  </si>
  <si>
    <t>This G/L account code represents the cost of medical supplies. Examples: dental imaging supplies, dental supplies, dental x-ray film, drugs and pharmaceutical products, medical patient exam products, medical supplies, medical training supplies, and X-ray film.</t>
  </si>
  <si>
    <t>SURGICAL SUPPLIES</t>
  </si>
  <si>
    <t>SURGICAL S</t>
  </si>
  <si>
    <t>This G/L account code is to be used for all supplies needed in regards to doing any type of surgical procedure.</t>
  </si>
  <si>
    <t>SANITATION/STERILIZATION SUPL</t>
  </si>
  <si>
    <t>SANITATION</t>
  </si>
  <si>
    <t>This G/L account code represents the cost of sanitation supplies, cleaning products and cleaning supplies for sterilization.</t>
  </si>
  <si>
    <t>MISC OTHER SUPPLIES</t>
  </si>
  <si>
    <t>MISC OTHER</t>
  </si>
  <si>
    <t>This G/L account code represents the cost of all miscellaneous other supplies not defined elsewhere. Examples: camping outdoor supplies, sports equipment supplies, and bicycles</t>
  </si>
  <si>
    <t>UNIFORMS</t>
  </si>
  <si>
    <t>This G/L account code is to be used for the purchase of uniforms.</t>
  </si>
  <si>
    <t>MATERIAL AND SUPP - RESALE</t>
  </si>
  <si>
    <t>MATERIAL A</t>
  </si>
  <si>
    <t>This G/L account code represents the cost of materials and supplies bought solely for resale purposes in those departments that record revenue.</t>
  </si>
  <si>
    <t>PHARMACY - RESALE</t>
  </si>
  <si>
    <t>PHARMACY -</t>
  </si>
  <si>
    <t>This G/L account code represents the cost of Pharmacy related purchases acquired solely for resale purposes in those departments that record revenue.</t>
  </si>
  <si>
    <t>OTHER EQUIPMENT &lt;5000</t>
  </si>
  <si>
    <t>EQUIP</t>
  </si>
  <si>
    <t>SMALL HANDTOOLS &lt;5000</t>
  </si>
  <si>
    <t>SMALL-TOOL</t>
  </si>
  <si>
    <t>This G/L account code represents the cost of purchasing small hand tools &lt;5,000. Examples: compressors, garden tools, mowers, sprayers, hammers, screwdrivers.</t>
  </si>
  <si>
    <t>MUSICAL EQUIPMENT &lt;5000</t>
  </si>
  <si>
    <t>MUSICAL EQ</t>
  </si>
  <si>
    <t>This G/L account code is to be used for the purchase of musical supplies and equipment &lt;5,000.</t>
  </si>
  <si>
    <t>FIREARMS &lt;5000</t>
  </si>
  <si>
    <t>FIREARMS</t>
  </si>
  <si>
    <t>This G/L account code represents the cost of purchasing firearms and supplies that are &lt;5,000. Examples: ammunition, explosive materials, firearms, guns.</t>
  </si>
  <si>
    <t>REPAIRS AND MAINTENANCE</t>
  </si>
  <si>
    <t>REPAIRS AN</t>
  </si>
  <si>
    <t>REPAIRS AND MAINT - BUILDINGS</t>
  </si>
  <si>
    <t>This G/L account code represents the cost of building repairs and maintenance projects as well as that for chillers.</t>
  </si>
  <si>
    <t>R&amp;M - BUILDING - CONSTRUCTION</t>
  </si>
  <si>
    <t>R&amp;M - BUIL</t>
  </si>
  <si>
    <t>This account is used to record the cost of UF building repairs and maintenance in the 5XX construction funds. Note: this account is only for Core Office use.</t>
  </si>
  <si>
    <t>R&amp;M - BUILDING - FACILITY SRVS</t>
  </si>
  <si>
    <t>This account is used to record the cost of repairs and maintenance performed by UF Facilities Services. Note: this account is only used for interdepartmental billing.</t>
  </si>
  <si>
    <t>MAINT CONTRACTS - BUILDINGS</t>
  </si>
  <si>
    <t>MAINT CONT</t>
  </si>
  <si>
    <t>This G/L account code represents the cost of maintenance contracts for buildings.</t>
  </si>
  <si>
    <t>SAFETY MAINTENANCE / REPAIRS</t>
  </si>
  <si>
    <t>SAFETY MAI</t>
  </si>
  <si>
    <t>This G/L account code represents the cost of safety maintenance and repairs including decontamination certification.</t>
  </si>
  <si>
    <t>R&amp;M - INFRASTRUCTURE/GROUNDS</t>
  </si>
  <si>
    <t>R&amp;M - INFR</t>
  </si>
  <si>
    <t>This account is used to record the cost of UF facilities infrastructure and ground repairs and maintenance that is not capital construction costs.  This also includes, fencing, sidewalks, retainage ponds and landscape expenditures.</t>
  </si>
  <si>
    <t>MAINTENANCE CONTRACTS - EQUIP</t>
  </si>
  <si>
    <t>MAINTENANC</t>
  </si>
  <si>
    <t>This G/L account should be charged with the cost of equipment maintenance contracts.</t>
  </si>
  <si>
    <t>RPR/MAINT-COMPUTER/ELECTRONICS</t>
  </si>
  <si>
    <t>RPR/MAINT-</t>
  </si>
  <si>
    <t>This G/L account should be charged with the cost of general repairs and maintenance of computers and support contracts. Examples: repair and maintenance fees for computer equipment and electronics.</t>
  </si>
  <si>
    <t>SCHOLAR FELLOW LOANS &amp; WAIV</t>
  </si>
  <si>
    <t>SCHOLAR FE</t>
  </si>
  <si>
    <t>SCHOLARSHIPS</t>
  </si>
  <si>
    <t>SCHOLARSHI</t>
  </si>
  <si>
    <t>Used by UFS to record financial aid disbursements in Funds 131, 251 &amp; 901.</t>
  </si>
  <si>
    <t>PAYBACKS</t>
  </si>
  <si>
    <t>PAYBCKS</t>
  </si>
  <si>
    <t>Used by UFS to record the repayment of financial aid previously disbursed. These payback charges are normally requested by SFA.</t>
  </si>
  <si>
    <t>Loan Advances</t>
  </si>
  <si>
    <t>Loan Advan</t>
  </si>
  <si>
    <t>Not for departmental use - for use by University Financial Services only.</t>
  </si>
  <si>
    <t>Loan Collections</t>
  </si>
  <si>
    <t>Loan Colle</t>
  </si>
  <si>
    <t>NDEA PRIN</t>
  </si>
  <si>
    <t>CLIN PD FELL/INT-MOVING EXP</t>
  </si>
  <si>
    <t>This account is used to record the portion of employee self-move reimbursement that is considered taxable for clinical post docs.</t>
  </si>
  <si>
    <t>TRAVEL/TRAINING(4)-BUDGET ONLY</t>
  </si>
  <si>
    <t>TRAVEL/TRA</t>
  </si>
  <si>
    <t>DATA PROCESSING SRVCS–HPC ONLY</t>
  </si>
  <si>
    <t>This G/L account is used for the payment of data processing services provided by UF High Performance Computer. For High Performance Computer usage only.</t>
  </si>
  <si>
    <t>GAS, LIQUID/COMPRESSED</t>
  </si>
  <si>
    <t>GAS, LIQUI</t>
  </si>
  <si>
    <t>This G/L account code should be used to record the expenses of gas or liquid purchases. This includes: gas medical grade, gases industrial or specialty, processing chemical, gas cylinder rental or lease.</t>
  </si>
  <si>
    <t>BLOOD BANK/BLOOD PRODUCTS</t>
  </si>
  <si>
    <t>BLOOD BANK</t>
  </si>
  <si>
    <t>This G/L account code represents the cost of all blood bank supplies, blood supplies, and blood bank equipment.</t>
  </si>
  <si>
    <t>MOTOR FUELS AND LUBRICANTS</t>
  </si>
  <si>
    <t>MOTOR FUEL</t>
  </si>
  <si>
    <t>This G/L account code represents the cost of all charges related to motor fuels and lubricants. Examples: diesel fuel, engine motor oil, gasoline fuel, gear oil, general purpose lubricants, greases, hydraulic oil, marine fuel, transmission oil.</t>
  </si>
  <si>
    <t>BOOKS &amp; PUBLICATN - NON LIB</t>
  </si>
  <si>
    <t>BOOKS &amp; PU</t>
  </si>
  <si>
    <t>This G/L account code represents the cost of subscriptions, periodicals, books, or other types of publications purchased by a department for use in an office or department. Purchases of these items for one of University of Florida’s libraries should not be charged to this account code.</t>
  </si>
  <si>
    <t>REPAIRS &amp; MAINT - FURN &amp; EQUIP</t>
  </si>
  <si>
    <t>REPAIRS &amp;</t>
  </si>
  <si>
    <t>This G/L account should be charged with the general repairs and maintenance of furniture, furnishings, and equipment including medical and lab equipment maintenance. Please refer to account 742300 and 742400 for repairs and maintenance on Vehicles and Computers.</t>
  </si>
  <si>
    <t>REPAIRS &amp; MAINT - VEHICLES</t>
  </si>
  <si>
    <t>This G/L account code represents the cost of parts and supplies used by UF personnel for the repair and maintenance of UF/State-owned, rented or leased vehicles. Includes supplies such as batteries, tires spark plugs, replacement parts, antifreeze, motor oil, lubricating oil and grease. Also includes, tires and tire tubes, transport vehicle cleaning, vehicle body repair painting, vehicle maintenance repair and service.</t>
  </si>
  <si>
    <t>AUDIO/VISUAL EQUIPMENT &lt;5000</t>
  </si>
  <si>
    <t>This G/L account code represents the purchase of audio visual equipment, &lt;5,000. Examples are audio visual equipment, camera video equipment, digital camera camcorder, DVD players recorders, presentation equipment, and camera supplies that are &lt;5,000.</t>
  </si>
  <si>
    <t>COMPUTER EQUIPMENT &lt;5000 </t>
  </si>
  <si>
    <t>COMP EQUIP</t>
  </si>
  <si>
    <t>This G/L account code represents the cost of computer equipment that is &lt;5,000. Examples: computer monitor, computers, printers, iPads.</t>
  </si>
  <si>
    <t>OFFICE SUPPLIES - GENERAL</t>
  </si>
  <si>
    <t>OFFICE SUP</t>
  </si>
  <si>
    <t>This G/L account code represents the cost of all supplies and materials consumed or used in the general operation of an office. Examples: calculator, printer/copier paper, pens, notebooks, paper clips, rulers.</t>
  </si>
  <si>
    <t>LIBRARY USE ONLY -RESOUCES&lt;250</t>
  </si>
  <si>
    <t>LIBRARY US</t>
  </si>
  <si>
    <t>This G/L account is used to record the purchase of library resources and publications that cost less than $250. This account code is for use of the University libraries only.</t>
  </si>
  <si>
    <t>REPAIRS &amp; MAINTENANCE - OTHER</t>
  </si>
  <si>
    <t>This G/L account should be charged with the cost of repairs and maintenance fees that are not otherwise described above. Examples: batteries, grounds maintenance, irrigation equipment systems, LAN maintenance and support, motors, and generators &lt;5,000.</t>
  </si>
  <si>
    <t>OFFICE EQUIP &amp; FURNITURE &lt;5000</t>
  </si>
  <si>
    <t>FURNEQUIP</t>
  </si>
  <si>
    <t>This G/L account code represents the cost of all equipment and furniture such as chairs, tables, printer stands, chair stool, and tables &lt;5,000.</t>
  </si>
  <si>
    <t>PRIN CANC LAW  ON/AFT 112990</t>
  </si>
  <si>
    <t>PRN CANC</t>
  </si>
  <si>
    <t>PRINC CANC VA DISAB DETERM</t>
  </si>
  <si>
    <t>PRIN CANC FIRE FIGHTER SVC</t>
  </si>
  <si>
    <t>FELLOWSHIPS / STIPENDS</t>
  </si>
  <si>
    <t>FELLOWSHIP</t>
  </si>
  <si>
    <t>This account is used to record payments to individuals for participation and/or general support as aid in the pursuit of their studies or research.</t>
  </si>
  <si>
    <t>HLTH INS FELLOWS W/ STIPENDS</t>
  </si>
  <si>
    <t>HTH INS FE</t>
  </si>
  <si>
    <t>Used by HR to record Fellowship health insurance payments.</t>
  </si>
  <si>
    <t>LOANS</t>
  </si>
  <si>
    <t>DIRECT LOAN CANCELLATION</t>
  </si>
  <si>
    <t>DR LN CN</t>
  </si>
  <si>
    <t>Not for departmental use – account no longer used by the University</t>
  </si>
  <si>
    <t>DIRECT LOAN ADJUSTMENT</t>
  </si>
  <si>
    <t>DR LN ADJ</t>
  </si>
  <si>
    <t>Used by UFS to record the return of Direct Loan Funds as a result of return of Title IV funds and voluntary return of Direct Loan funds by the student.</t>
  </si>
  <si>
    <t>DIRECT LOAN REFUND</t>
  </si>
  <si>
    <t>DR LN REF</t>
  </si>
  <si>
    <t>Not for departmental use - for use by University Financial Services only. Account no longer used by the University.</t>
  </si>
  <si>
    <t>WAIVERS</t>
  </si>
  <si>
    <t>Used by Letter of Appointment and Provost Office to record payments to UFS or to other State of Florida community colleges and public universities for eligible employees taking coursework.</t>
  </si>
  <si>
    <t>WAIVER - CASH</t>
  </si>
  <si>
    <t>WAIVER - C</t>
  </si>
  <si>
    <t>Used by Letter of Appointment and Provost Office to record payments to UB for Cash Waivers such as Lottery Trust Fund and Tuition Remission for graduate assistants and fellows. Not for departmental use - for use by University Bursar only.</t>
  </si>
  <si>
    <t>WAIVER - CASH REVERSAL</t>
  </si>
  <si>
    <t>SCH/FEL/LOAN - OTHER</t>
  </si>
  <si>
    <t>SCH/FEL/LO</t>
  </si>
  <si>
    <t>Used by SFA to issue a UF payables check for scholarships for students attending another school. These checks are made payable to the school.</t>
  </si>
  <si>
    <t>EMPLOYEE EDUCATION PROGRAM</t>
  </si>
  <si>
    <t>EMPLOYEE E</t>
  </si>
  <si>
    <t>Used by Provost Office to pay tuition for students attending UF or students of Higher Education Opportunity (Dependant of Teams Employees Benefit) to other State of Florida community colleges. Used campus wide to pay tuition for either UF students to attend UF or employees to attend other institutions or professional development programs that have tuition payments.</t>
  </si>
  <si>
    <t>LOAN CANC &amp; ADJUSTMENTS</t>
  </si>
  <si>
    <t>LOAN CANC</t>
  </si>
  <si>
    <t>COST CANC TEA 25 ( ALL 349)</t>
  </si>
  <si>
    <t>CST CN TE</t>
  </si>
  <si>
    <t>COST CANC TE 10/15 PR 070172</t>
  </si>
  <si>
    <t>COST CANC OTH  ON/AFT 070172</t>
  </si>
  <si>
    <t>CST CN OT</t>
  </si>
  <si>
    <t>COST CANC HPSL</t>
  </si>
  <si>
    <t>CST CN</t>
  </si>
  <si>
    <t>COST CANC NURSING</t>
  </si>
  <si>
    <t>CST CN NU</t>
  </si>
  <si>
    <t>COST CANC DEATH</t>
  </si>
  <si>
    <t>CST CN DTH</t>
  </si>
  <si>
    <t>COST CANC BANKRUPTCY</t>
  </si>
  <si>
    <t>CST CN BNK</t>
  </si>
  <si>
    <t>COST CANC MILITARY</t>
  </si>
  <si>
    <t>CST CN MIL</t>
  </si>
  <si>
    <t>COST CANC DISABILITY</t>
  </si>
  <si>
    <t>CST CN DIS</t>
  </si>
  <si>
    <t>COST CANC WRITE-OFF</t>
  </si>
  <si>
    <t>CST CN WOF</t>
  </si>
  <si>
    <t>COST CANC VOLUN ON/AF 070187</t>
  </si>
  <si>
    <t>CST CN VOL</t>
  </si>
  <si>
    <t>COST CANC HPSL SHORTAGE</t>
  </si>
  <si>
    <t>CSR CN HP</t>
  </si>
  <si>
    <t>COST CANC UNCOLL PL100-607</t>
  </si>
  <si>
    <t>CST CN UNC</t>
  </si>
  <si>
    <t>COST CANC DOE</t>
  </si>
  <si>
    <t>CST CN DOE</t>
  </si>
  <si>
    <t>COST CANC PUBLIC DEFENDER</t>
  </si>
  <si>
    <t>COST CANC</t>
  </si>
  <si>
    <t>LOAN CANC &amp; ADJ - OTHER</t>
  </si>
  <si>
    <t>DOMESTIC TRAVEL (5) - BUD ONLY</t>
  </si>
  <si>
    <t>DOMESTIC T</t>
  </si>
  <si>
    <t>DOMESTIC TRAVEL (6) - BUD ONLY</t>
  </si>
  <si>
    <t>IN STATE TRAVEL</t>
  </si>
  <si>
    <t>IN STATE T</t>
  </si>
  <si>
    <t>This G/L account code is to record the cost of travel within the State of Florida for University of Florida official business purpose. Appropriate costs include meals, registration fees, air and ground transportation expenses, parking, and tolls.</t>
  </si>
  <si>
    <t>OUT OF STATE TRAVEL</t>
  </si>
  <si>
    <t>OUT OF STA</t>
  </si>
  <si>
    <t>This G/L account code is to record the cost of travel within the United States, but outside the State of Florida for University of Florida official business purpose. Appropriate costs include meals, registration fees, air and ground transportation expenses, parking, and tolls.
Domestic travel is defined as any travel within the United States. All other travel is considered foreign.</t>
  </si>
  <si>
    <t>FOREIGN TRAVEL</t>
  </si>
  <si>
    <t>FOREIGN TR</t>
  </si>
  <si>
    <t>This G/L account code is to record the cost of travel outside the United States for University of Florida official business purpose. Appropriate costs include meals, registration fees, air and ground transportation expenses, parking, and tolls.</t>
  </si>
  <si>
    <t>FOREIGN TRAVEL (5) - BUD ONLY</t>
  </si>
  <si>
    <t>FOREIGN TRAVEL (6) - BUD ONLY</t>
  </si>
  <si>
    <t>VAT TAX-TRAVEL</t>
  </si>
  <si>
    <t>VAT TAX-TR</t>
  </si>
  <si>
    <t>This account is used to record expenditures relating to Value Added Tax, or VAT, is a consumption tax assessed on the value added to goods and services. It applies more or less to all goods and services that are bought and sold for use or consumption and has been adopted by more than 100 countries outside of the US.</t>
  </si>
  <si>
    <t>TRAVEL ADVANCES (5) - BUD ONLY</t>
  </si>
  <si>
    <t>TRAVEL ADV</t>
  </si>
  <si>
    <t>TRAVEL ADVANCES (6) - BUD ONLY</t>
  </si>
  <si>
    <t>CAPITAL ASSET PURCHASES</t>
  </si>
  <si>
    <t>CAPITAL AS</t>
  </si>
  <si>
    <t>CAP ASSET PURCH (6) - BUD ONLY</t>
  </si>
  <si>
    <t>CAP ASSET</t>
  </si>
  <si>
    <t>LAND PURCHASE</t>
  </si>
  <si>
    <t>LAND PURCH</t>
  </si>
  <si>
    <t>This G/L account code represents the cost of Expenditures for land purchase. The entire purchase price, which includes buildings not intended for use, is included in the value of the land. Land is not included in depreciable assets.</t>
  </si>
  <si>
    <t>FURNITURE &amp; EQUIPMENT &gt;4999</t>
  </si>
  <si>
    <t>This G/L account should be charged for the purchases of general equipment that is $5,000 or more per item and its normal expected life is one year or greater.</t>
  </si>
  <si>
    <t>COMPUTER SOFTWARE &gt;4,000,000</t>
  </si>
  <si>
    <t>COMP SW</t>
  </si>
  <si>
    <t>This G/L account is used to purchase software that costs $4,000,000 or more per user or license. (This does not include Microsoft Office products such as Word or Excel where there are multiple users using the same software.) It must not have a time limited license.</t>
  </si>
  <si>
    <t>VEHICL &amp; TRANSP &gt;4999</t>
  </si>
  <si>
    <t>VEHICLES</t>
  </si>
  <si>
    <t>This G/L account is used to record the purchase of vehicles and transportation that costs $5,000 or more per item.
Special note: it is the intent of the University to purchase vehicles with the highest fuel efficiency and therefore lowest greenhouse gas emissions. A list of pre-approved recommended vehicles by vehicle type and class is found at http://www.purchasing.ufl.edu/contracts/2013_Approved.pdf to assist departments with choosing a vehicle for purchase. Also keep in mind that the purchase of hybrid and alternative fuel vehicles should be done whenever possible.</t>
  </si>
  <si>
    <t>LIBRARY RESOURCES &amp; PUBLICATNS</t>
  </si>
  <si>
    <t>This G/L account is used to record the purchase of library resources and publications that costs $250 or more per item. This account code is for use of the University libraries only.</t>
  </si>
  <si>
    <t>PROP UNDER CAPITAL LEASE-CAP</t>
  </si>
  <si>
    <t>CAPLEASE</t>
  </si>
  <si>
    <t>This G/L account is used to record the payments of property under capital lease. This account code is for the use of Asset Management only..</t>
  </si>
  <si>
    <t>LEASED FURN&amp;EQUIPMENT &gt;5K&amp;1YR</t>
  </si>
  <si>
    <t>LEASED FUR</t>
  </si>
  <si>
    <t>This account is used to record the lease of furniture and equipment with total annual payments of $5,000 or more per item and with a lease term longer than 12 months (including all optional extensions).  Some examples are: automobiles, heavy equipment, equipment for medical usages, office machinery, office and dorm furniture and equipment, and other miscellaneous personal property items. For furniture and equipment lease with total annual payments less than $5,000 or on terms of 12 months or less use account 714100. Note: do not use this account for interdepartmental or internal sales transactions such as E2R and ISP journals; please use 714100 instead.</t>
  </si>
  <si>
    <t>LEASED REAL ESTATE &gt;100K&amp;1YR</t>
  </si>
  <si>
    <t>LEASED REA</t>
  </si>
  <si>
    <t>This account is used to record the lease of real estate with total annual payments of $100,000 or more and with a lease term longer than 12 months (including all optional extensions). Some examples are: leasing of real estate for offices, storage facilities, warehouses, residential buildings, and land. For real estate lease payments less than $100,000 or on terms of 12 months or less use account 714200. Note: do not use this account for interdepartmental or internal sales transactions such as E2R and ISP journals; please use 714200 instead.</t>
  </si>
  <si>
    <t>SUBSCRIBED SOFTWARE  &gt;250K&amp;1YR</t>
  </si>
  <si>
    <t>SUBSCRIBED</t>
  </si>
  <si>
    <t>This account is used to record software subscription agreements with total annual payments of $250,000 or more and with a subscription term longer than 12 months (including all optional extensions).  This would include software agreements that include a right to use an IT asset, but this does not include agreements that only provide for IT support services.   For subscription software agreements with total payments less than $250,000 or on terms of 12 months or less use account 734200, 734250 or 734260 as applicable</t>
  </si>
  <si>
    <t>This G/L account is used to record the expenditures of construction work in progress under the following conditions. This account code is for the use of Asset Management only.
For construction projects beginning on or before June 30th, 2008:
1. All new construction
2. Remodeling, renovation, and major repair projects with total cost of $100,000 or greater or 25% or more of the building value. Total cost will include all professional fees, contingencies, materials, etc. associated with the project. Purchases of tangible personal property (OCO) are not included in the evaluation of project costs for capitalization purposes
3. All land purchases, donations, exchanges, etc.
The Construction Accounting Department, with the approval of the Associate Controller, may capitalize projects costing under $100,000 if a determination is made that the completion of the project will substantially extend the useful life or substantially improve the use of the building. In such instances the costs of project will be added to the real property records. Purchases of tangible personal property (OCO) are not included in the evaluation of project costs for capitalization purposes
For construction projects beginning on or after July 1st, 2008:
1. The original cost to construct new buildings
2. The costs related to renovation projects which adds new square footage
3. The costs to a renovation project which extends the useful life of a COMPONENT part (i.e. roof, plumbing, electrical, etc) of the building by two or more years, and meets one or both of the following criteria:
a. The costs are $250,000 or more
b. The costs are 25% or more than the original cost of the building.
Note: Total costs include all professional fees, contingencies, materials, etc. Excluded costs include tangible personal property and asbestos abatement</t>
  </si>
  <si>
    <t>DEPRECIATION EXPENSE</t>
  </si>
  <si>
    <t>DEPRECIATI</t>
  </si>
  <si>
    <t>This G/L account should be charged with a provision for deterioration of buildings/land improvements; and for wear and tear and obsolesces resulting from the use of capital equipment. This charge is based on the proration of the assets’ cover over their estimated years of life.</t>
  </si>
  <si>
    <t>AMORTIZATION EXPENSE - ARO</t>
  </si>
  <si>
    <t>AMORTIZATI</t>
  </si>
  <si>
    <t>This account is used for allocating the cost of an intangible asset over its useful life for asset retirement obligations (ARO). This account is for the use of Asset Management only.</t>
  </si>
  <si>
    <t>ART &amp; MUSEUM ARTIFACTS &gt;4999</t>
  </si>
  <si>
    <t>ART &amp; MUSE</t>
  </si>
  <si>
    <t>This G/L account is used to record the purchase of artwork and museum artifacts with a unit cost of $5,000 or more.</t>
  </si>
  <si>
    <t>LIVESTOCK &gt;4999</t>
  </si>
  <si>
    <t>This G/L account code is used to record purchases of livestock or other animal that cost $5,000 or more each. The costs of raising immature animals to maturity or general care of the livestock are treated as current operating expenses.</t>
  </si>
  <si>
    <t>OTHER OPERATING EXPENSES</t>
  </si>
  <si>
    <t>OTHER OP EXP (6) - BUD ONLY</t>
  </si>
  <si>
    <t>OTHER OP E</t>
  </si>
  <si>
    <t>MEMBERSHIPS &amp; DUES</t>
  </si>
  <si>
    <t>MEMBERSHIP</t>
  </si>
  <si>
    <t>This G/L account should be used for dues and fees for memberships in professional organizations and societies. Examples: business association dues and professional association dues.</t>
  </si>
  <si>
    <t>SUBSCRIPTIONS</t>
  </si>
  <si>
    <t>PROFESSIONAL LICENSES</t>
  </si>
  <si>
    <t>This G/L account should be used for fees related to professional licenses.</t>
  </si>
  <si>
    <t>PRINTING/PHOTOCOPYING</t>
  </si>
  <si>
    <t>PHOTOCOPYI</t>
  </si>
  <si>
    <t>This account is used to record the cost of all printing, photocopying, and related expenses. This includes 8.5 x 11inch prints from Xerox, Target Copy, PrintSmart, or other printing service agreements.</t>
  </si>
  <si>
    <t>SPECIALTY PRINTING</t>
  </si>
  <si>
    <t>SPECIALTY</t>
  </si>
  <si>
    <t>This account is used to record the cost of premium or offset printed materials such as brochures, flyers, newsletters, posters, postcards, letterheads, business cards, magazines, Gator 1 ID Cards, and name tags. This account also includes novelty items such as custom pens and mugs.</t>
  </si>
  <si>
    <t>PUBLISHING FEES</t>
  </si>
  <si>
    <t>PRINTING R</t>
  </si>
  <si>
    <t>This account is used to record the costs related to publishing printed works, digital information, or electronic resources. This includes publishing of books and websites.</t>
  </si>
  <si>
    <t>POSTAGE</t>
  </si>
  <si>
    <t>This G/L account should be used to record parcel post, express, stamps, special delivery or registered mail charges, bulk mail, postages stamps, packing and wrapping boxes.</t>
  </si>
  <si>
    <t>FREIGHT</t>
  </si>
  <si>
    <t>This G/L account should be used to record charges for incoming and outgoing freight shipments by common carriers, such as UPS, Federal Express, etc., including customs charges and package express that are not applicable to vendor purchases. Also includes air cargo transport and road cargo transport.</t>
  </si>
  <si>
    <t>COURIER SERVICE</t>
  </si>
  <si>
    <t>COUR SERV</t>
  </si>
  <si>
    <t>This G/L account should be used to record charges for carrying mail, information or supplies worldwide.</t>
  </si>
  <si>
    <t>This account is used to record the cost of liability insurance purchased by the University of Florida for its property and operations. This account should not be used for the employer’s costs associated with employee health or life insurance, since those costs are normally charged to the Fringe Benefit Pool.</t>
  </si>
  <si>
    <t>INSURANCE CLAIMS EXPENSE</t>
  </si>
  <si>
    <t>INS CL EXP</t>
  </si>
  <si>
    <t>This G/L account is used to record expenses paid that are covered by liability insurance purchased by the University of Florida or its property, operations, and activities.</t>
  </si>
  <si>
    <t>STUDENT HEALTH INSURANCE EXP</t>
  </si>
  <si>
    <t>This G/L account is used to record expense paid for the University of Florida's mandatory student health insurance. This account code is for use of Vice President for Student Administration use only.</t>
  </si>
  <si>
    <t>ROYALTIES PATENTS &amp; COPYRIGHTS</t>
  </si>
  <si>
    <t>This G/L account is used to record royalty expenses paid, patents, and copyrights. Example: Broadcast Program Rights</t>
  </si>
  <si>
    <t>PATIENT CARE (5) BUD ONLY</t>
  </si>
  <si>
    <t>PT CR LV 5</t>
  </si>
  <si>
    <t>PATIENT CARE (6) - BUD ONLY</t>
  </si>
  <si>
    <t>PT CR LV 6</t>
  </si>
  <si>
    <t>PATIENT CARE COSTS</t>
  </si>
  <si>
    <t>PT CR CST</t>
  </si>
  <si>
    <t>This G/L account is used to record patient care costs that can include dental lab service fees or medical lab service fees.</t>
  </si>
  <si>
    <t>AWARDS &amp; SPONSORSHIPS</t>
  </si>
  <si>
    <t>AWARDS &amp; S</t>
  </si>
  <si>
    <t>This account is used to record the cost of awards and sponsorships such as plaques, trophies or funds awarded to individuals, organizations, corporations, etc. for events or activities.</t>
  </si>
  <si>
    <t>COLLECTION EXPENSES</t>
  </si>
  <si>
    <t>COLLECTION</t>
  </si>
  <si>
    <t>This G/L account code represents payments to collection agencies for their percentage share including litigation costs for all student loan accounts receivable and other receivables.</t>
  </si>
  <si>
    <t>FOOD &amp; BEVERAGES HUMAN CONSUMP</t>
  </si>
  <si>
    <t>FOOD &amp; BEV</t>
  </si>
  <si>
    <t>This G/L account code represents all expenditures for food and beverage purchased from external or internal vendors for human consumption. This includes the purchase of alcoholic drinks, beer, wine, coffee and tea, food – nutrition, non-alcoholic drinks, and water.</t>
  </si>
  <si>
    <t>ENTERTAINMENT EXPENSE</t>
  </si>
  <si>
    <t>ENTERTAINM</t>
  </si>
  <si>
    <t>This G/L account code is used to record those expenses that are related to providing an entertainment.</t>
  </si>
  <si>
    <t>EVENT TICKETS</t>
  </si>
  <si>
    <t>EVENT TICK</t>
  </si>
  <si>
    <t>This G/L account code represents expenses related to purchase of event tickets.</t>
  </si>
  <si>
    <t>LOBBYING (UFF FUNDS ONLY)</t>
  </si>
  <si>
    <t>LOBBY</t>
  </si>
  <si>
    <t>This G/L account code represents costs to try to influence legislators or other public officials.</t>
  </si>
  <si>
    <t>RECRUITMENT EXPENSES</t>
  </si>
  <si>
    <t>RECRUITMEN</t>
  </si>
  <si>
    <t xml:space="preserve">This G/L account code is used to record those expenses that are related to the recruitment of faculty and employees for the University.  All expenses related to the recruitment of faculty and staff for the University. This will include travel reimbursements paid to incoming recruits and entertainment expenses of current employees.  				
				</t>
  </si>
  <si>
    <t>MISC. OPERATING EXPENSE</t>
  </si>
  <si>
    <t>MISCELLANE</t>
  </si>
  <si>
    <t>This G/L account code is used to record those expenses that are related to operating expenses that are not otherwise described. Example: administrative fees licenses.</t>
  </si>
  <si>
    <t>STATE UBI TAX</t>
  </si>
  <si>
    <t>STATE UBI</t>
  </si>
  <si>
    <t>State unrelated business income taxes paid</t>
  </si>
  <si>
    <t>VAT TAX-GOODS AND SERVICES</t>
  </si>
  <si>
    <t>VAT TAX-GO</t>
  </si>
  <si>
    <t>The Value Added Tax, or VAT, is a consumption tax assessed on the value added to goods and services. It applies more or less to all goods and services that are bought and sold for use or consumption and has been adopted by more than 100 countries outside of the US.</t>
  </si>
  <si>
    <t>NON OPERATING EXPENSE</t>
  </si>
  <si>
    <t>NON OPERAT</t>
  </si>
  <si>
    <t>TRANSFERS OUT - BUDGET ONLY</t>
  </si>
  <si>
    <t>NON OP EXP</t>
  </si>
  <si>
    <t>The expense associated with the transfer of funds between chartfields that are within the same business unit. For example, the G/L account is used to record transfer expense when cash moves from one fund to the other in UFLOR.</t>
  </si>
  <si>
    <t>This G/L account code is used to record the expense for Construction transfers.</t>
  </si>
  <si>
    <t>Expense from the recovery of facilities and administrative costs associated with the administration of a gift, grant or contract.</t>
  </si>
  <si>
    <t>FAC &amp; ADMIN (4) - BUDGET ONLY</t>
  </si>
  <si>
    <t>FAC &amp; ADMI</t>
  </si>
  <si>
    <t>FAC &amp; ADMIN (5) - BUDGET ONLY</t>
  </si>
  <si>
    <t>FAC &amp; ADMIN (6) - BUDGET ONLY</t>
  </si>
  <si>
    <t>This G/L account code is used to record the expense of the general administration portion of indirect costs charged to service departments subject to full-costing requirements specified by A-110 federal guidelines.</t>
  </si>
  <si>
    <t>This G/L account code is used to record the expense for the general administration support units costs charged to responsibility centers within the Responsibility Centered Management budgeting process.</t>
  </si>
  <si>
    <t>This G/L account code is used to record the expense for the Information Technology administration support units costs charged to responsibility centers within the Responsibility Centered Management budgeting process.</t>
  </si>
  <si>
    <t>This G/L account code is used to record the expense for the facilities support units costs charged to responsibility centers within the Responsibility Centered Management budgeting process</t>
  </si>
  <si>
    <t>This G/L account code is used to record the expense for the Health Science Center general administration support units costs charged to responsibility centers within the Responsibility Centered Management budgeting process</t>
  </si>
  <si>
    <t>ADMIN OH-SPON PROJ ADMIN</t>
  </si>
  <si>
    <t>ADMIN OH-S</t>
  </si>
  <si>
    <t>This G/L account code is used to record the expense for the sponsored project administration support units costs charged to responsibility centers within the Responsibility Centered Management budgeting process</t>
  </si>
  <si>
    <t>This G/L account code is used to record the expense for the Genetics Building bond payment charged to the three units responsible for the bond payment (colleges of Medicine, Liberal Arts and Sciences, and Agriculture and Life Sciences)</t>
  </si>
  <si>
    <t>This G/L account code is used only by Asset Management. This code is used to record the expense of the asset between each of the 8XX funds.</t>
  </si>
  <si>
    <t>TRANSFER O</t>
  </si>
  <si>
    <t>To record the transfer of financial aid from other funds.</t>
  </si>
  <si>
    <t>The expense associated with the transfer of funds between chartfields that are within the same fund. For example, the G/L account is used to record transfer expense when cash moves from one department to the other in the same fund.</t>
  </si>
  <si>
    <t>FICA ALTERNATIVE-TRANSFERS OUT</t>
  </si>
  <si>
    <t>FICAALTOUT</t>
  </si>
  <si>
    <t>FICA Alternative assessment charge. UF implemented a FICA alternative plan related to wages paid to OPS Non- Students from certain sources. Under this plan, neither the employee nor the employer is required to contribute to Social Security. Instead, the department is charged a monthly FICA ALT assessment of 6.2% on the first of each month, on the applicable salaries in the previous month.</t>
  </si>
  <si>
    <t>SPECIAL PAY PLAN TRANSFER OUT</t>
  </si>
  <si>
    <t>Special Pay Plan assessment charge. The University of Florida implemented a mandatory Retirement Special Pay Plan to provide maximum tax advantages for salaried employees (non-OPS), and the University, related to eligible vacation and sick leave payments. Any
employees receiving a leave cash out (vacation and/or sick) of $2,000 or more will be automatically enrolled and invested in the BENCOR Retirement Special Pay Plan.  Under this plan, neither the employee nor the employer is required to contribute 6.2% of Social Security (OASDI) taxes or 1.45% of Medicare taxes. Instead, the department is charged a Special Pay Plan (SPP) assessment in the subsequent month, on the applicable pay out amount in the previous month.</t>
  </si>
  <si>
    <t>TRANSFERS OUT-INVEST EARNINGS</t>
  </si>
  <si>
    <t>TRANSFERS OUT - INTERNAL LOAN</t>
  </si>
  <si>
    <t>COMPONENT UNIT TRANSFER TO UF</t>
  </si>
  <si>
    <t>CU-TRANSF</t>
  </si>
  <si>
    <t>Account code is to be used to record expenses transferred to a given University of Florida component unit.</t>
  </si>
  <si>
    <t>INT ON CAP ASSET RELATED DEBT</t>
  </si>
  <si>
    <t>INT ON CAP</t>
  </si>
  <si>
    <t>Interest expense related to debt held for capital assets.</t>
  </si>
  <si>
    <t>PRIN PMT-CAP ASSET RELATD DEBT</t>
  </si>
  <si>
    <t>PRIN PMT</t>
  </si>
  <si>
    <t>Payments on principal of capital asset related debt.</t>
  </si>
  <si>
    <t>PRIN PMT-CAP LEASE FURN&amp;EQUIP</t>
  </si>
  <si>
    <t>PRIN PMT-C</t>
  </si>
  <si>
    <t>Principal Payments for Capitalized Equipment Leases &gt;$4,999 and Lease Term &gt;12 months - This account is used to record the principal payment for capitalized leases of furniture and equipment with total annual payments of $5,000 or more per item and with a lease term longer than 12 months (including all optional extensions).</t>
  </si>
  <si>
    <t>PRIN PMT-CAP LEASE REAL ESTATE</t>
  </si>
  <si>
    <t>Principal Payments for Capitalized Real Estate &gt;$99,999 and Lease Term &gt;12 months - This account is used to record the principal payment for capitalized leases of real estate with total annual payments of $100,000 or more and with a lease term longer than 12 months (including all optional extensions).</t>
  </si>
  <si>
    <t>PRIN PMT-CAP SUBSCR SOFTWARE</t>
  </si>
  <si>
    <t>Principal Payments for Capitalized Subscription Software &gt;$250,000 and Contractual Terms &gt; 12 months - This account is used to record the principal payment for capitalized subscriptions of software with total annual payments of$250,000 or more and with a subscription term longer than 12 months (including all optional extensions).</t>
  </si>
  <si>
    <t>FED CAPIT CONTRIBUTION REFUND</t>
  </si>
  <si>
    <t>FED CAPIT</t>
  </si>
  <si>
    <t>The G/L account is used to record money returned from the federal loan fund (301) to the Federal Government</t>
  </si>
  <si>
    <t>INSTITUTIONAL CAP CONTR REFUND</t>
  </si>
  <si>
    <t>INSTITUTIO</t>
  </si>
  <si>
    <t>The G/L account is used to record money returned from the federal loan fund (301) to the University of Florida</t>
  </si>
  <si>
    <t>BAD DEBT EXPENSE</t>
  </si>
  <si>
    <t>BAD DEBT E</t>
  </si>
  <si>
    <t>Accounts receivable that will likely remain uncollectable and will be written off. Bad debts appear as an expense on the income statement, thus reducing net income.</t>
  </si>
  <si>
    <t>STU FINANCIALS BAD DEBT EXP</t>
  </si>
  <si>
    <t>STU FINANC</t>
  </si>
  <si>
    <t>Bad debt expenses from student financial system</t>
  </si>
  <si>
    <t>INVESTMENT EXPENSE</t>
  </si>
  <si>
    <t>INVEST EXP</t>
  </si>
  <si>
    <t>All expenses related to the generation of investment income</t>
  </si>
  <si>
    <t>NON OPERATING EXPENSE - OTHER</t>
  </si>
  <si>
    <t>This G/L account code is used to record non-operating expenses that are not otherwise described.</t>
  </si>
  <si>
    <t>NET VENDOR DISCOUNTS</t>
  </si>
  <si>
    <t>NET VENDOR</t>
  </si>
  <si>
    <t>Vendor Discounts, if lost or realized will be recorded in this account at the time of payment.</t>
  </si>
  <si>
    <t>NET CHECK SUSPENSE</t>
  </si>
  <si>
    <t>NT CHK SUS</t>
  </si>
  <si>
    <t>Not for departmental use. The system will use this account for journals with the suspend journal error processing option or for payroll transactions without a current distribution.</t>
  </si>
  <si>
    <t>ALL</t>
  </si>
  <si>
    <t>ALL ACCOUNTS</t>
  </si>
  <si>
    <t>ALLEXP</t>
  </si>
  <si>
    <t>ALL EXPENSES (2) - BUDGET ONLY</t>
  </si>
  <si>
    <t>ALL EXPENS</t>
  </si>
  <si>
    <t>ALLREV</t>
  </si>
  <si>
    <t>REVENUE (2) - BUDGET ONLY</t>
  </si>
  <si>
    <t>REVENUE (2</t>
  </si>
  <si>
    <t>DIRECT</t>
  </si>
  <si>
    <t>DIRECT COSTS (3) - BUDGET ONLY</t>
  </si>
  <si>
    <t>DIRECT COS</t>
  </si>
  <si>
    <t>EXPREV</t>
  </si>
  <si>
    <t>ALL EXPENSES &amp; REVENUES</t>
  </si>
  <si>
    <t>INDIR</t>
  </si>
  <si>
    <t>FAC &amp; ADMIN (3) - BUDGET ONLY</t>
  </si>
  <si>
    <t>NONBUD</t>
  </si>
  <si>
    <t>NON BUDGETARY ACCOUNTS</t>
  </si>
  <si>
    <t>NON BUDGET</t>
  </si>
  <si>
    <t>REV</t>
  </si>
  <si>
    <t>REVENUE (3) - BUDGET ONLY</t>
  </si>
  <si>
    <t>REVENUE (3</t>
  </si>
  <si>
    <t>CASH IN BANK-RESIDENT TENANTS</t>
  </si>
  <si>
    <t>I</t>
  </si>
  <si>
    <t>CASH CLEARING-PAYROLL</t>
  </si>
  <si>
    <t>CLR-PAYRLL</t>
  </si>
  <si>
    <t>CASH CLEARING-STUDENT FIN</t>
  </si>
  <si>
    <t>CLR-STUFIN</t>
  </si>
  <si>
    <t>FOREIGN INCOMING WIRES-TM ONLY</t>
  </si>
  <si>
    <t>FOREIGN IN</t>
  </si>
  <si>
    <t>This account is related to a new bank account used for incoming wires from foreign locations considered high risk.</t>
  </si>
  <si>
    <t>CASH IN BANK-EURO (FX ACCOUNT)</t>
  </si>
  <si>
    <t>CASHEURO</t>
  </si>
  <si>
    <t>Cash in Bank - Euro (Foreign Currency Account), Funds in account are in Euros, which cannot be comingle with USD accounts</t>
  </si>
  <si>
    <t>CASH WITH STATE TREASURY</t>
  </si>
  <si>
    <t>Represents cash held with the State of Florida Treasury, other than State Board of Administration (SBA) cash.</t>
  </si>
  <si>
    <t>UNRESTRICTED CASH DSO</t>
  </si>
  <si>
    <t>UNRESTRICT</t>
  </si>
  <si>
    <t>Represents cash on hand and in the Bank for University Direct Support Organizations (DSOs).
No longer used in UFLOR.  DSOs moved to new business unit.</t>
  </si>
  <si>
    <t>ADJ-SECURITIES LENDING AGREEME</t>
  </si>
  <si>
    <t>ADJ-SECURI</t>
  </si>
  <si>
    <t>This account records the adjustment to bring the amount of investments under Securities Lending Agreements from its historical cost to value in the current market at a particular point in time.
No longer used in UFLOR.</t>
  </si>
  <si>
    <t>ADJ-REVERSE REPURCHASE AGREEME</t>
  </si>
  <si>
    <t>ADJ-REVERS</t>
  </si>
  <si>
    <t>This account records the adjustment to bring the amount of the investments under Repurchase Agreements from its historical cost to value in the current market at a particular point in time.
No longer used in UFLOR.</t>
  </si>
  <si>
    <t>A/R-STUDENT EMERG LOAN</t>
  </si>
  <si>
    <t>A/R-STUDEN</t>
  </si>
  <si>
    <t>A/R-ADVANCE PAY SHERIFF</t>
  </si>
  <si>
    <t>A/R-ADVANC</t>
  </si>
  <si>
    <t>DEPOSITS - GENERAL</t>
  </si>
  <si>
    <t>DEPOSITS</t>
  </si>
  <si>
    <t>Represents refundable amounts paid to vendors or other parties as a prerequisite for receiving goods or services.</t>
  </si>
  <si>
    <t>A/P - VENDOR DISCOUNTS CONTROL</t>
  </si>
  <si>
    <t>A/P - VEND</t>
  </si>
  <si>
    <t>A/P - SALES TAX REMITTANCES</t>
  </si>
  <si>
    <t>A/P TOURIST DEVELOP TAX REMITT</t>
  </si>
  <si>
    <t>A/P UTILIITES TAX REMITTANCES</t>
  </si>
  <si>
    <t>A/P UTILII</t>
  </si>
  <si>
    <t>AP-COMM SERVICES TAX REMITTANC</t>
  </si>
  <si>
    <t>BLANK - PLACE HOLDER</t>
  </si>
  <si>
    <t>BLANK - PL</t>
  </si>
  <si>
    <t>This liability account was supposed to be set up under 222000.</t>
  </si>
  <si>
    <t>ENCUMBRANCE OFFSET LIABILTY</t>
  </si>
  <si>
    <t>ENCUM</t>
  </si>
  <si>
    <t>FL DEFERRED COMP TRUST FUND</t>
  </si>
  <si>
    <t>FL DEFERRE</t>
  </si>
  <si>
    <t>SCARBOROUGH COMPANY INSURANCE</t>
  </si>
  <si>
    <t>SCARBOROUG</t>
  </si>
  <si>
    <t>PROFESSIONAL SERVICES, INC</t>
  </si>
  <si>
    <t>LTD - PROCEEDS DUE COMP UNITS</t>
  </si>
  <si>
    <t>LTD - PROC</t>
  </si>
  <si>
    <t>For Asset Management and Financial Reporting Only. The Beginning Balance due to component units after one year, at the beginning of the year.</t>
  </si>
  <si>
    <t>LTD - PYMTS DUE COMP UNITS</t>
  </si>
  <si>
    <t>LTD - PYMT</t>
  </si>
  <si>
    <t>For Asset Management and Financial Reporting Only. The amount of principal paid to component units during the year.</t>
  </si>
  <si>
    <t>INVESTMENTS IN CAPITAL ASSETS</t>
  </si>
  <si>
    <t>PR PER ADJ BEG BAL CAP ASSETS</t>
  </si>
  <si>
    <t>RETAINED EARNINGS - UNRESERVED</t>
  </si>
  <si>
    <t>RETAINED E</t>
  </si>
  <si>
    <t>PETTY CASH ADJ - AUX ONLY</t>
  </si>
  <si>
    <t>COLLECTIONS GENERAL REVENUE</t>
  </si>
  <si>
    <t>CAPITALIZED DISBURSEMNT OFFSET</t>
  </si>
  <si>
    <t>CAPITALIZE</t>
  </si>
  <si>
    <t>FEES - GEN - HIGH SCHOOL REGIS</t>
  </si>
  <si>
    <t>MATRICULATION - FALL TERM</t>
  </si>
  <si>
    <t>MATRICULATION - SPRING TERM</t>
  </si>
  <si>
    <t>MATRICULATION - SUMMER A &amp; C</t>
  </si>
  <si>
    <t>MATRICULATION - SUMMER B TERM</t>
  </si>
  <si>
    <t>MATRICULATION - PRIOR YEAR</t>
  </si>
  <si>
    <t>NON-FLORIDA TUITION-FALL TERM</t>
  </si>
  <si>
    <t>NON-FLORIDA TUITION-SPRING</t>
  </si>
  <si>
    <t>NON-FL TUITION - SUMMER A &amp; C</t>
  </si>
  <si>
    <t>NON-FLORIDA TUITION-SUMMER B</t>
  </si>
  <si>
    <t>NON-FL TUITION - PRIOR YEAR</t>
  </si>
  <si>
    <t>NON-FL TUITION WAIVER REIMB</t>
  </si>
  <si>
    <t>STU FIN AID - FALL TERM</t>
  </si>
  <si>
    <t>STU FIN AID - SPRING TERM</t>
  </si>
  <si>
    <t>STU FIN AID - SUMMER A &amp; C</t>
  </si>
  <si>
    <t>STU FIN AID - SUMMER B TERM</t>
  </si>
  <si>
    <t>STU FIN AID - PRIOR YEAR</t>
  </si>
  <si>
    <t>CAP IMPROVEMENT - FALL TERM</t>
  </si>
  <si>
    <t>CAP IMPROVEMENT - SPRING TERM</t>
  </si>
  <si>
    <t>CAP IMPROVEMENT - SUMMER A &amp; C</t>
  </si>
  <si>
    <t>CAP IMPROVEMENT - SUMMER B</t>
  </si>
  <si>
    <t>CAP IMPROVEMENT - PRIOR YEAR</t>
  </si>
  <si>
    <t>BUILDING FEE</t>
  </si>
  <si>
    <t>BUILDING F</t>
  </si>
  <si>
    <t>BUILDING - FALL TERM</t>
  </si>
  <si>
    <t>BUILDING -</t>
  </si>
  <si>
    <t>BUILDING - SPRING TERM</t>
  </si>
  <si>
    <t>BUILDING - SUMMER A &amp; C TERMS</t>
  </si>
  <si>
    <t>BUILDING - SUMMER B TERM(I)</t>
  </si>
  <si>
    <t>BUILDING - PRIOR YEAR</t>
  </si>
  <si>
    <t>BUILDING -REMIT TO DCU/DOE</t>
  </si>
  <si>
    <t>LATE REG &amp; PAY - FALL TERM</t>
  </si>
  <si>
    <t>LATE REG &amp; PAY - SPRING TERM</t>
  </si>
  <si>
    <t>LATE REG &amp; PAY - SUMMER A &amp; C</t>
  </si>
  <si>
    <t>LATE REG &amp; PAY - SUMMER B TERM</t>
  </si>
  <si>
    <t>HEALTH - FALL TERM</t>
  </si>
  <si>
    <t>HEALTH - F</t>
  </si>
  <si>
    <t>HEALTH - SPRING TERM</t>
  </si>
  <si>
    <t>HEALTH - S</t>
  </si>
  <si>
    <t>HEALTH - SUMMER A &amp; C TERMS</t>
  </si>
  <si>
    <t>HEALTH - SUMMER B TERM</t>
  </si>
  <si>
    <t>HEALTH - PRIOR YEAR</t>
  </si>
  <si>
    <t>HEALTH - P</t>
  </si>
  <si>
    <t>LOCAL FEES - FALL TERM</t>
  </si>
  <si>
    <t>LOCAL FEES - SPRING TERM</t>
  </si>
  <si>
    <t>LOCAL FEES - SUMMER A &amp; C</t>
  </si>
  <si>
    <t>LOCAL FEES - SUMMER B TERM</t>
  </si>
  <si>
    <t>LOCAL FEES - PRIOR YEAR</t>
  </si>
  <si>
    <t>SALES &amp; SERVICES</t>
  </si>
  <si>
    <t>LATE CANC TEACH 25%</t>
  </si>
  <si>
    <t>LT CN TE25</t>
  </si>
  <si>
    <t>LATE CANC TEACH</t>
  </si>
  <si>
    <t>LT CN TE</t>
  </si>
  <si>
    <t>LATE CANC TE 10 PR 070172</t>
  </si>
  <si>
    <t>LT CN TE10</t>
  </si>
  <si>
    <t>LATE CANC TE 15 PR 070172</t>
  </si>
  <si>
    <t>LT CN TE15</t>
  </si>
  <si>
    <t>LATE CANC TE OTH ON/AFT 070172</t>
  </si>
  <si>
    <t>LT CN TEOT</t>
  </si>
  <si>
    <t>LATE CANC TE 20 ON/AFT 070172</t>
  </si>
  <si>
    <t>LT CN TE20</t>
  </si>
  <si>
    <t>LATE CANC TE 30 ON/AFT 070172</t>
  </si>
  <si>
    <t>LT CN TE30</t>
  </si>
  <si>
    <t>LATE CANC MIL PR 070172</t>
  </si>
  <si>
    <t>LT CN ML72</t>
  </si>
  <si>
    <t>LATE CANC MIL ON/AFT 070172</t>
  </si>
  <si>
    <t>LT CN ML</t>
  </si>
  <si>
    <t>LATE CANC NURSE 10%</t>
  </si>
  <si>
    <t>LT CN NU10</t>
  </si>
  <si>
    <t>LATE CANC NURSE 15%</t>
  </si>
  <si>
    <t>LT CN NU15</t>
  </si>
  <si>
    <t>LATE CANC NURSE 20%</t>
  </si>
  <si>
    <t>LT CN NU20</t>
  </si>
  <si>
    <t>LATE CANC HPSL 10%</t>
  </si>
  <si>
    <t>LT CN HP10</t>
  </si>
  <si>
    <t>LATE CANC HPSL 15%</t>
  </si>
  <si>
    <t>LT CN PH15</t>
  </si>
  <si>
    <t>LATE CANC SUBJ ON/AFT 072392</t>
  </si>
  <si>
    <t>LY CN SBON</t>
  </si>
  <si>
    <t>LATE CANC VOLUN ON/AFT 070187</t>
  </si>
  <si>
    <t>LT CN VLON</t>
  </si>
  <si>
    <t>LATE CANC LAW ON/AFT 112990</t>
  </si>
  <si>
    <t>LT CN LWON</t>
  </si>
  <si>
    <t>LATE CANC EARLY ON/AFT 072392</t>
  </si>
  <si>
    <t>LT CN ERON</t>
  </si>
  <si>
    <t>LATE CANC NUR/MT ON/AF 072392</t>
  </si>
  <si>
    <t>LT CN NUMT</t>
  </si>
  <si>
    <t>LATE CANC HPSL SHORTAGE</t>
  </si>
  <si>
    <t>LT CN HPSH</t>
  </si>
  <si>
    <t>COL CANC TEACHER</t>
  </si>
  <si>
    <t>COL CN TEA</t>
  </si>
  <si>
    <t>COL CANC TE 10 PR 070172</t>
  </si>
  <si>
    <t>CL CN TE10</t>
  </si>
  <si>
    <t>COL CANC TE 15 PR 070172</t>
  </si>
  <si>
    <t>CL CN TE15</t>
  </si>
  <si>
    <t>COL CANC TE OTH ON/AFT  070172</t>
  </si>
  <si>
    <t>CL CN TEOT</t>
  </si>
  <si>
    <t>COL CANC TE 20 ON/AFT  070172</t>
  </si>
  <si>
    <t>CL CN TE20</t>
  </si>
  <si>
    <t>COL CANC TE 30 ON/AFT  070172</t>
  </si>
  <si>
    <t>CL CN TE 3</t>
  </si>
  <si>
    <t>COL CANC MIL PR 070172</t>
  </si>
  <si>
    <t>CL CN MLPR</t>
  </si>
  <si>
    <t>COL CANC MIL ON/AFT 070172</t>
  </si>
  <si>
    <t>CL CN MLON</t>
  </si>
  <si>
    <t>COL CANC NUR 10%</t>
  </si>
  <si>
    <t>CL CN NU10</t>
  </si>
  <si>
    <t>COL CANC NUR 15%</t>
  </si>
  <si>
    <t>CL CN NU15</t>
  </si>
  <si>
    <t>COL CANC NUR 20%</t>
  </si>
  <si>
    <t>CL CN NU20</t>
  </si>
  <si>
    <t>COL CANC HPSL 10%</t>
  </si>
  <si>
    <t>CL CN HP10</t>
  </si>
  <si>
    <t>COL CANC HPSL 15%</t>
  </si>
  <si>
    <t>CL CN HP15</t>
  </si>
  <si>
    <t>COL CANC SUBJ ON/AFT 072392</t>
  </si>
  <si>
    <t>CL CN SBON</t>
  </si>
  <si>
    <t>COL CANC VOLUN ON/AFT 070187</t>
  </si>
  <si>
    <t>CL CN VLON</t>
  </si>
  <si>
    <t>COL CANC LAW ON/AFT 112990</t>
  </si>
  <si>
    <t>CL CN LWON</t>
  </si>
  <si>
    <t>COL CANC EARLY ON/AFT 072392</t>
  </si>
  <si>
    <t>CL CN NUML</t>
  </si>
  <si>
    <t>COL CANC NUR/MT ON/AFT 072392</t>
  </si>
  <si>
    <t>CL CN NUMT</t>
  </si>
  <si>
    <t>COL CANC HPSL SHORTAGE</t>
  </si>
  <si>
    <t>CL CN HPSH</t>
  </si>
  <si>
    <t>CL CN ERON</t>
  </si>
  <si>
    <t>PEN CANC TEACHER</t>
  </si>
  <si>
    <t>PN CN TE</t>
  </si>
  <si>
    <t>PEN CANC TE 10% PR 070172</t>
  </si>
  <si>
    <t>PN CN TE10</t>
  </si>
  <si>
    <t>PEN CANC TE 15% PR 070172</t>
  </si>
  <si>
    <t>PN CN TE15</t>
  </si>
  <si>
    <t>PEN CANC TE OTH ON/AFT 070172</t>
  </si>
  <si>
    <t>PN CN TEOT</t>
  </si>
  <si>
    <t>PEN CANC TE 20% ON/AFT 070172</t>
  </si>
  <si>
    <t>PN CN TE20</t>
  </si>
  <si>
    <t>PEN CANC TE 30% ON/AFT 070172</t>
  </si>
  <si>
    <t>PN CN TE30</t>
  </si>
  <si>
    <t>PEN CANC MIL PR 070172</t>
  </si>
  <si>
    <t>PN CN MLPR</t>
  </si>
  <si>
    <t>PEN CANC MIL ON/AFT 070172</t>
  </si>
  <si>
    <t>PN CN MLON</t>
  </si>
  <si>
    <t>PEN CANC NURSE 10%</t>
  </si>
  <si>
    <t>PN CN NU10</t>
  </si>
  <si>
    <t>PEN CANC NURSE 15%</t>
  </si>
  <si>
    <t>PN CN NU15</t>
  </si>
  <si>
    <t>PEN CANC NURSE 20%</t>
  </si>
  <si>
    <t>PN CN NU20</t>
  </si>
  <si>
    <t>PEN CANC HPSL 10%</t>
  </si>
  <si>
    <t>PN CN HP10</t>
  </si>
  <si>
    <t>PEN CANC HPSL 15%</t>
  </si>
  <si>
    <t>PN CN HP15</t>
  </si>
  <si>
    <t>PEN CANC SUBJ ON/AFT 072392</t>
  </si>
  <si>
    <t>PN CN SBON</t>
  </si>
  <si>
    <t>PEN CANC VOLUN ON/AFT 070187</t>
  </si>
  <si>
    <t>PN CN VLON</t>
  </si>
  <si>
    <t>PEN CANC LAW ON/AFT 112990</t>
  </si>
  <si>
    <t>PN CN LWON</t>
  </si>
  <si>
    <t>PEN CANC EARLY ON/AFT 072392</t>
  </si>
  <si>
    <t>PN CN ERON</t>
  </si>
  <si>
    <t>PEN CANC NUR/MT ON/AFT 072392</t>
  </si>
  <si>
    <t>PN CN NUML</t>
  </si>
  <si>
    <t>PEN CANC HPSL SHORTAGE</t>
  </si>
  <si>
    <t>PN CN HPSH</t>
  </si>
  <si>
    <t>PEN CANC TEACH 25%</t>
  </si>
  <si>
    <t>PN CN TE25</t>
  </si>
  <si>
    <t>INT CANC NDEA</t>
  </si>
  <si>
    <t>IN CN NDEA</t>
  </si>
  <si>
    <t>INT CANC TEA 10% PR 070172</t>
  </si>
  <si>
    <t>IN CN TE10</t>
  </si>
  <si>
    <t>INT CANC TEA 15% PR 070172</t>
  </si>
  <si>
    <t>IN CN TE15</t>
  </si>
  <si>
    <t>INT CANC MILITARY PR 070172</t>
  </si>
  <si>
    <t>IN CN MLPR</t>
  </si>
  <si>
    <t>INT CANC NURSING 10%</t>
  </si>
  <si>
    <t>IN CN NU10</t>
  </si>
  <si>
    <t>INT CANC NURSING 15%</t>
  </si>
  <si>
    <t>IN CN NU15</t>
  </si>
  <si>
    <t>INT CANC NURSING 20%</t>
  </si>
  <si>
    <t>IN CN NU20</t>
  </si>
  <si>
    <t>INT EARN - NEG CASH BAL</t>
  </si>
  <si>
    <t>IN ERN CSH</t>
  </si>
  <si>
    <t>REFUNDS-PR YR EXPNSE REFUNDS</t>
  </si>
  <si>
    <t>REFUNDS -</t>
  </si>
  <si>
    <t>Reimbursements (including reimbursements from employees), rebates and moneys returned from a vendor for prior year expenses</t>
  </si>
  <si>
    <t>INCOME FROM BONDING PAYMENTS</t>
  </si>
  <si>
    <t>INCOME FRO</t>
  </si>
  <si>
    <t>NET CHECK REIMBURSEMENT</t>
  </si>
  <si>
    <t>NET CHECK</t>
  </si>
  <si>
    <t>This G/L Account is used to reimburse the net check fund 195 for financial aid disbursements on a daily basis.</t>
  </si>
  <si>
    <t>ADMIN OH-STUDENT SVCS</t>
  </si>
  <si>
    <t>ADMIN OH-LIBRARY</t>
  </si>
  <si>
    <t>ADMIN OH-L</t>
  </si>
  <si>
    <t>REFUNDS - WORKERS COMPENSATION</t>
  </si>
  <si>
    <t>REFUNDS - UNEMPL COMPENSATION</t>
  </si>
  <si>
    <t>TRANSFRS FROM STATE OF FLOR(I)</t>
  </si>
  <si>
    <t>TRANSFRS F</t>
  </si>
  <si>
    <t>FACULTY-EARNINGS (PRE FBP)</t>
  </si>
  <si>
    <t>Earnings for salaried academic staff at the University of Florida who obtain the rank of Professor, Associate Professor, Assistant Professor, Associate, Instructor, or Lecturer.</t>
  </si>
  <si>
    <t>FACULTY-BENS &amp; TAXES (PRE FBP)</t>
  </si>
  <si>
    <t>FACULTY-BE</t>
  </si>
  <si>
    <t>Represents fringe benefits and/or taxes applicable to salaries, wages, and other payments charged to G/L account 611000 for faculty earnings. Departments can not use this G/L account in transactions. It can only be charged as a result of payroll charged to a cost center and can only be removed or changed by editing a payroll distribution.</t>
  </si>
  <si>
    <t>MOVING EXPENSE (FAC) (PRE FBP)</t>
  </si>
  <si>
    <t>MOVING EXP</t>
  </si>
  <si>
    <t>TEAMS-EARNINGS (PRE FBP)</t>
  </si>
  <si>
    <t>TEAMS-EARN</t>
  </si>
  <si>
    <t>This GL account is used for TEAMS exempt and non-exempt staff earnings</t>
  </si>
  <si>
    <t>TEAMS-BENS &amp; TAXES (PRE FBP)</t>
  </si>
  <si>
    <t>TEAMS-BENE</t>
  </si>
  <si>
    <t>Represents fringe benefits and/or taxes applicable to salaries, wages, and other payments charged to G/L account 621000 for TEAMS earnings. Departments can not use this G/L account in transactions. It can only be charged as a result of payroll charged to a cost center and can only be removed or changed by editing a payroll distribution.</t>
  </si>
  <si>
    <t>MOVING EXP (TEAMS) (PRE FBP)</t>
  </si>
  <si>
    <t>This G/L account should be used to record payments for moving expenses of new TEAMS employees. (Taxable moving expenses are reported on Form W-2)</t>
  </si>
  <si>
    <t>USPS-EARNINGS (PRE FBP)</t>
  </si>
  <si>
    <t>USPS-EARNI</t>
  </si>
  <si>
    <t>This GL Account is for USPS exempt and non-exempt staff earnings.</t>
  </si>
  <si>
    <t>USPS-BENS &amp; TAXES (PRE FBP)</t>
  </si>
  <si>
    <t>USPS-BENEF</t>
  </si>
  <si>
    <t>Represents fringe benefits and/or taxes applicable to salaries, wages, and other payments charged to G/L account 631000 for USPS earnings. Departments can not use this G/L account in transactions. It can only be charged as a result of payroll charged to a cost center and can only be removed or changed by editing a payroll distribution.</t>
  </si>
  <si>
    <t>TEMP FACULTY-EARNS (PRE FBP)</t>
  </si>
  <si>
    <t>This GL account is used for temporary employment, either full-time or part-time Faculty earnings.</t>
  </si>
  <si>
    <t>TEMP FAC BENS &amp; TAXES(PRE FBP)</t>
  </si>
  <si>
    <t>TEMP FACUL</t>
  </si>
  <si>
    <t>Represents fringe benefits and/or taxes applicable to salaries, wages, and other payments charged to G/L account 651100 for temporary faculty earnings. Departments can not use this G/L account in transactions. It can only be charged as a result of payroll charged to a cost center and can only be removed or changed by editing a payroll distribution.</t>
  </si>
  <si>
    <t>TEMP FACULTY-ADDL PAY</t>
  </si>
  <si>
    <t>TEMP FAC-ADDL PAY FRINGE POOL</t>
  </si>
  <si>
    <t>TEMP FAC-A</t>
  </si>
  <si>
    <t>GRAD ASSTS EARNS (PRE FBP)</t>
  </si>
  <si>
    <t>This GL account is used to record Graduate Assistants earnings.</t>
  </si>
  <si>
    <t>GRAD ASST BENS &amp; TAX(PRE FBP)</t>
  </si>
  <si>
    <t>Represents fringe benefits and/or taxes applicable to salaries, wages, and other payments charged to G/L account 652100 for graduate assistant earnings. Departments can not use this G/L account in transactions. It can only be charged as a result of payroll charged to a cost center and can only be removed or changed by editing a payroll distribution.</t>
  </si>
  <si>
    <t>CLIN PD FELL/INT EARN (PRE FBP</t>
  </si>
  <si>
    <t>This GL account is used for the earnings for Clinical Post Doc Fellowship that represents recipients of advanced degrees who are pursuing additional training in their fields of endeavor at the University of Florida.</t>
  </si>
  <si>
    <t>CLIN PD/FEL/INT BEN/TX(PREFBP)</t>
  </si>
  <si>
    <t>Represents fringe benefits and/or taxes applicable to salaries, wages, and other payments charged to G/L account 653100 for clinical post doc fellowship earnings. Departments can not use this G/L account in transactions. It can only be charged as a result of payroll charged to a cost center and can only be removed or changed by editing a payroll distribution.</t>
  </si>
  <si>
    <t>RES &amp; INT EARN (PRE FBP)</t>
  </si>
  <si>
    <t>This GL account is used to record Earnings for residents and interns at the University of Florida.</t>
  </si>
  <si>
    <t>RES &amp; INT BENS &amp; TAX (PRE FBP)</t>
  </si>
  <si>
    <t>Represents fringe benefits and/or taxes applicable to salaries, wages, and other payments charged to G/L account 654100 for residents and interns earnings. Departments can not use this G/L account in transactions. It can only be charged as a result of payroll charged to a cost center and can only be removed or changed by editing a payroll distribution</t>
  </si>
  <si>
    <t>STUDENT ASSTS EARNS (PRE FBP)</t>
  </si>
  <si>
    <t>This GL account is use to record earnings for student assistants for services rendered by bona fide part-time or full-time students of the University of Florida.</t>
  </si>
  <si>
    <t>STUDENT ASSTS BEN/TX (PRE FBP)</t>
  </si>
  <si>
    <t>Represents fringe benefits and/or taxes applicable to salaries, wages, and other payments charged to G/L account 655100 for student assistant earnings. Departments can not use this G/L account in transactions. It can only be charged as a result of payroll charged to a cost center and can only be removed or changed by editing a payroll distribution.</t>
  </si>
  <si>
    <t>OTHER OPS EARNINGS (PRE FBP)</t>
  </si>
  <si>
    <t>This GL account is used to record earnings for non-academic services provided by a person not filling an established position but working in an employer-employee relationship. OPS is the abbreviation for Other Personnel Services.</t>
  </si>
  <si>
    <t>OTHER OPS BENS&amp;TAXES (PRE FBP)</t>
  </si>
  <si>
    <t>Represents fringe benefits and/or taxes applicable to salaries, wages, and other payments charged to G/L account 659100 for OPS earnings. Departments can not use this G/L account in transactions. It can only be charged as a result of payroll charged to a cost center and can only be removed or changed by editing a payroll distribution.</t>
  </si>
  <si>
    <t>CONSTRUCTION CONTRACTORS</t>
  </si>
  <si>
    <t>This G/L account is used for payments for construction contractors that agree to furnish materials or perform services at a specified price.</t>
  </si>
  <si>
    <t>PARTICIPANT SUPPORT</t>
  </si>
  <si>
    <t>PARTSPPT</t>
  </si>
  <si>
    <t>Participant Support costs are those costs paid to (or on behalf of) participants (who are not UF employees) in meetings, conferences, symposia, training activities, workshops and similar events.  Participant Support account codes should be used as appropriate and in accordance with the terms and conditions of your agreement.  Participant Support payments made to individuals will generally be in the form of stipends or training allowances.</t>
  </si>
  <si>
    <t>PARTICIP SUPP - NO FNA</t>
  </si>
  <si>
    <t>PARTICIP S</t>
  </si>
  <si>
    <t>HSP EXPENSE - TM ONLY</t>
  </si>
  <si>
    <t>HSP EXPENS</t>
  </si>
  <si>
    <t>HSP intitial payments supplied for study - to be used by Treasury Mgt only, New process calls for Treasury Management to charge a cost center immediately upon supplying HSP payments for distribution.  Inactivated 06/26/2017 because it is no longer used for the intended purpose and this will prevent future use.</t>
  </si>
  <si>
    <t>TELEPHONE LEASING</t>
  </si>
  <si>
    <t>This G/L account should be used to record the leasing of telephone equipment.</t>
  </si>
  <si>
    <t>FAX MACHINES</t>
  </si>
  <si>
    <t>FAX MACHIN</t>
  </si>
  <si>
    <t>UTILITIES / COMM-OTHER</t>
  </si>
  <si>
    <t>UT COMM</t>
  </si>
  <si>
    <t>This G/L account code should be used to record other utility and communication expenses that are not described above. This can be used for fuel or heating oil kerosene.</t>
  </si>
  <si>
    <t>LINENS</t>
  </si>
  <si>
    <t>This G/L account code represents the cost of materials and supplies used in the production of bedding and linens.</t>
  </si>
  <si>
    <t>RELEASE TO RECIPIENTS(I)</t>
  </si>
  <si>
    <t>RELEASE TO</t>
  </si>
  <si>
    <t>TRAVEL ADVANCES</t>
  </si>
  <si>
    <t>This G/L account is used for requests from traveler’s with an approved travel request for an advancement of travel expenses that will occur.</t>
  </si>
  <si>
    <t>TRAVEL EXP DSO</t>
  </si>
  <si>
    <t>TRAVEL EXP</t>
  </si>
  <si>
    <t>FUEL-TRAVEL RELATED</t>
  </si>
  <si>
    <t>FUEL-TRAVE</t>
  </si>
  <si>
    <t>Fuel expense incurred during travel</t>
  </si>
  <si>
    <t>COMPUTING EQUIPMENT-HPC ONLY</t>
  </si>
  <si>
    <t>COMPUTING</t>
  </si>
  <si>
    <t>High performance and data intensive computing equipment for advanced research. This account code is for the use of HPC / Research Computing only.</t>
  </si>
  <si>
    <t>MUSICAL EQUIPMENT</t>
  </si>
  <si>
    <t>AGRICULTURAL EQUIPMENT</t>
  </si>
  <si>
    <t>ATHLETIC EQUIPMENT</t>
  </si>
  <si>
    <t>ATHLETIC E</t>
  </si>
  <si>
    <t>EDUCATIONAL EQUIPMENT</t>
  </si>
  <si>
    <t>EDUCATIONA</t>
  </si>
  <si>
    <t>LABORATORY EQUIPMENT</t>
  </si>
  <si>
    <t>MEDICAL/DENTAL EQUIPMENT</t>
  </si>
  <si>
    <t>MEDICAL/DE</t>
  </si>
  <si>
    <t>FOOD SERVICES EQUIPMENT</t>
  </si>
  <si>
    <t>FOOD SERVI</t>
  </si>
  <si>
    <t>TELECOMMUNICATIONS EQUIPMENT</t>
  </si>
  <si>
    <t>TELECOMMUN</t>
  </si>
  <si>
    <t>OFFICE EQUIPMENT - GENERAL</t>
  </si>
  <si>
    <t>OFFICE EQU</t>
  </si>
  <si>
    <t>OFFICE EQUIPMENT - DUPLICATING</t>
  </si>
  <si>
    <t>AUDIO AND VISUAL EQUIPMENT</t>
  </si>
  <si>
    <t>AUDIO AND</t>
  </si>
  <si>
    <t>COMPUTER EQUIPMENT</t>
  </si>
  <si>
    <t>COMPEQUIP</t>
  </si>
  <si>
    <t>OFFICE FURNITURE</t>
  </si>
  <si>
    <t>OFFICE FUR</t>
  </si>
  <si>
    <t>DORMITORY FURNITURE</t>
  </si>
  <si>
    <t>DORMITORY</t>
  </si>
  <si>
    <t>APPLIANCES - NON INDUSTRIAL</t>
  </si>
  <si>
    <t>APPLIANCES</t>
  </si>
  <si>
    <t>BOOKS, NON-LIBRARY &gt; $250</t>
  </si>
  <si>
    <t>PUBLICATIO</t>
  </si>
  <si>
    <t>RENTALS – SPACE</t>
  </si>
  <si>
    <t>This G/L account should be used for renting space for offices, storage facilities, warehouses, meeting facilities, rental facility/room non-lease, rental lease residential space, land leases, hotels and motels.</t>
  </si>
  <si>
    <t>RENTALS – EQUIPMENT</t>
  </si>
  <si>
    <t>RENTEQUIP</t>
  </si>
  <si>
    <t>This G/L account should be used for all equipment rental expenses. Some examples are: automobiles, heavy equipment, equipment for medical usages, office machinery, office equipment, etc.</t>
  </si>
  <si>
    <t>RENTALS – DORMITORY FURNITURE</t>
  </si>
  <si>
    <t>RENTDORM</t>
  </si>
  <si>
    <t>This G/L account should be used for the rental of dormitory furniture.</t>
  </si>
  <si>
    <t>RENTALS – OTHER</t>
  </si>
  <si>
    <t>This G/L account should be used by all other rentals not otherwise described above.</t>
  </si>
  <si>
    <t>PRINTING AND REPRODUCTION</t>
  </si>
  <si>
    <t>PRINTING A</t>
  </si>
  <si>
    <t>OFFSET PRINTING</t>
  </si>
  <si>
    <t>OFFSET PRI</t>
  </si>
  <si>
    <t>This account is used to record the cost of printed material reproduced on an offset press such as brochures, flyers, newsletters, posters, postcards letterhead, business cards, and magazines. Note: This account will be inactivated in FY20. Please use 793300 - Specialty Printing for offset and or any nonstandard printing jobs.</t>
  </si>
  <si>
    <t>EXPENSE ADVANCES-C&amp;G ONLY</t>
  </si>
  <si>
    <t>EXPENSE AD</t>
  </si>
  <si>
    <t>Not for departments use. This account code is for the use of core Contracts and Grants offices only.</t>
  </si>
  <si>
    <t>UTILITIES TAX</t>
  </si>
  <si>
    <t>UTIL TX</t>
  </si>
  <si>
    <t>This G/L account code represents tax on utilities.</t>
  </si>
  <si>
    <t>MEETING/PROGRAM EXPENSES</t>
  </si>
  <si>
    <t>MEETING/PR</t>
  </si>
  <si>
    <t>CREF-FERTILIZER/APP MANUAL</t>
  </si>
  <si>
    <t>CREF-FERTI</t>
  </si>
  <si>
    <t>CREF-IRRIGATION/APPLICATION</t>
  </si>
  <si>
    <t>CREF-IRRIG</t>
  </si>
  <si>
    <t>CREF-WEED MANAGEMENT/APP MAN</t>
  </si>
  <si>
    <t>CREF-WEED</t>
  </si>
  <si>
    <t>CREF-HARVEST EXPENSE</t>
  </si>
  <si>
    <t>CREF-HARVE</t>
  </si>
  <si>
    <t>CREF-PEST MANAGEMENT EXPENSE</t>
  </si>
  <si>
    <t>CREF-PEST</t>
  </si>
  <si>
    <t>CREF-REGULATORY COMPLIANCE EXP</t>
  </si>
  <si>
    <t>CREF-REGUL</t>
  </si>
  <si>
    <t>CREF-PROPAGATION AND PLANTING</t>
  </si>
  <si>
    <t>CREF-PROPA</t>
  </si>
  <si>
    <t>CREF-PLANT REMOVAL</t>
  </si>
  <si>
    <t>CREF-PLANT</t>
  </si>
  <si>
    <t>FEDERAL UBI TAX</t>
  </si>
  <si>
    <t>FEDERAL UB</t>
  </si>
  <si>
    <t>Federal unrelated business income taxes paid</t>
  </si>
  <si>
    <t>NET VENDOR DISCOUNTS INACTIVE</t>
  </si>
  <si>
    <t>ADMIN OH- STUDENT SVCS</t>
  </si>
  <si>
    <t>This G/L account code is used to record the expense for the student services support units costs charged to responsibility centers within the Responsibility Centered Management budgeting process</t>
  </si>
  <si>
    <t>This G/L account code is used to record the expense for the library administration support units costs charged to responsibility centers within the Responsibility Centered Management budgeting process</t>
  </si>
  <si>
    <t>WORKERS COMP C&amp;G ASSESSMENT</t>
  </si>
  <si>
    <t>UNEMPLOYMENT COMP C&amp;G ASSESSMT</t>
  </si>
  <si>
    <t>TRANSFERS TO STATE OF FLORI(I)</t>
  </si>
  <si>
    <t>Account code is to be used to record expenses transferred to a given state agency.</t>
  </si>
  <si>
    <t>MODULAR BUILDINGS</t>
  </si>
  <si>
    <t>MODULAR BU</t>
  </si>
  <si>
    <t>Modular buildings are sectional prefabricated buildings that are manufactures in a plant, and delivered to the customer in one or more complete modular sections. Modular buildings are considerably different from mobile homes. Examples: education or research building, prefab or modular building, prefabricated farm structures.</t>
  </si>
  <si>
    <t>- Describe the method used to allocate expenses between service lines.</t>
  </si>
  <si>
    <t>Col E/H/J</t>
  </si>
  <si>
    <t>Col F/I/K</t>
  </si>
  <si>
    <t>Col G+</t>
  </si>
  <si>
    <t>Col E</t>
  </si>
  <si>
    <t>Col F</t>
  </si>
  <si>
    <t>Col H+</t>
  </si>
  <si>
    <t>Exempt Teams</t>
  </si>
  <si>
    <t>Lab Manager</t>
  </si>
  <si>
    <t>CFR200 Section</t>
  </si>
  <si>
    <t>§ 200.421</t>
  </si>
  <si>
    <t>§ 200.424</t>
  </si>
  <si>
    <t>§ 200.429</t>
  </si>
  <si>
    <t xml:space="preserve">The OMB Uniform Guidance deems certain activities and expenditures unallowable. Each Research Service Center is required to list unallowable costs so that these costs can be removed from the rate calculations. If your Research Service Center has not incurred any of these unallowable costs, check the box for “None of these costs occurred” at the top of the page. </t>
  </si>
  <si>
    <t>§ 200.438</t>
  </si>
  <si>
    <t>§ 200.441</t>
  </si>
  <si>
    <t>§ 200.442</t>
  </si>
  <si>
    <t>§ 200.445</t>
  </si>
  <si>
    <t>§ 200.449</t>
  </si>
  <si>
    <t>§ 200.459</t>
  </si>
  <si>
    <t>§ 200.450</t>
  </si>
  <si>
    <t>§ 200.454</t>
  </si>
  <si>
    <t>§ 200.431</t>
  </si>
  <si>
    <t>§ 200.469</t>
  </si>
  <si>
    <t>§ 200.475</t>
  </si>
  <si>
    <t xml:space="preserve">- (C) Excluded Unallowable Expenses for Internal Rate are all expenditures paid by Research Service Center chartfield unallowable per CFR200-Subpart E "Cost Principles". </t>
  </si>
  <si>
    <t>§ 200.433</t>
  </si>
  <si>
    <t xml:space="preserve">§ 200.434 </t>
  </si>
  <si>
    <t xml:space="preserve">Allowable </t>
  </si>
  <si>
    <t>Advertising and Public Relations</t>
  </si>
  <si>
    <t>Good or Services for personal use</t>
  </si>
  <si>
    <t xml:space="preserve">Costs of housing (e.g., depreciation, maintenance, utilities, furnishings, rent), housing allowances and personal living expenses are only allowable as direct costs regardless of whether reported as taxable income to the employees, if approved in advance by a Federal awarding agency. </t>
  </si>
  <si>
    <t>Description of Unallowable Costs</t>
  </si>
  <si>
    <t>Exceptions to Unallowable Cost</t>
  </si>
  <si>
    <t>Advertising costs incurred to fill vacant positions, facilitate procurement of goods and services, disposal of surplus or scrap materials, or as approved by federal statute, federal grantor or contracting agency are allowable. Only public relations cost approved by federal statute, federal grantor, or awarding agency are allowable.</t>
  </si>
  <si>
    <t>Cost incurred by advisory councils or committees are allowable only if they are authorized by a statute, the Federal awarding agency or as an indirect cost where allocable to Federal awards.</t>
  </si>
  <si>
    <t>A reasonable proportionate share of the costs of audits required by, and performed in accordance with, the Single Audit Act Amendments of 1996 as implemented by requirements of this Part are allowable.</t>
  </si>
  <si>
    <t xml:space="preserve">Bonding cost is only allowed as indirect cost unless the cost are required pursuant to the terms and conditions of a Federal award. </t>
  </si>
  <si>
    <t>Contact FMS Cost Accounting</t>
  </si>
  <si>
    <t xml:space="preserve">Allowable costs are limited to salary and wages included in the student services base and an allocable portion of specific F&amp;A cost. </t>
  </si>
  <si>
    <t>Only cost conferences whose primary purpose is to disseminate technical information that is necessary for the successful performance of an activity is allowed.</t>
  </si>
  <si>
    <t>(a.)  Services and property donated to the non-federal entity may be used to meet cost sharing or matching requirements (see §200.306 Cost sharing or matching).  (b.) Depreciation on assets donated to the non-federal entity is permitted in accordance with §200.436 Depreciation, as long as the donated property is not counted towards cost sharing or matching
requirements.</t>
  </si>
  <si>
    <t xml:space="preserve">Allowed costs must have specific approval by the federal government. </t>
  </si>
  <si>
    <t xml:space="preserve">Depreciation cost is allowed if consistent with financial statement presentation of the non-federal entity and is based on the cost of the asset and useful life, excludes cost of land, any portion of the cost of the asset borne by the federal government (including cost sharing or match), recovery not prohibited by law, and the asset was not acquired solely for the performance of a non-federal award. </t>
  </si>
  <si>
    <t>Cost is allowed as an indirect cost net of income generated (if any) if equitably apportioned to all activities of the non-Federal entity.</t>
  </si>
  <si>
    <t xml:space="preserve">Allowed as direct cost only with specific written approval of the federal awarding agency.  Annual depreciation of capital purchases from non-federal sources as recorded on CAMS is allowed. </t>
  </si>
  <si>
    <t>Cost of fines and penalties is allowed only if incurred as a result of compliance with specific provisions of the Federal award, or with prior written approval of the Federal awarding agency.</t>
  </si>
  <si>
    <t>Fund raising costs for the purposes of meeting the Federal program objectives are allowable with prior written approval from the Federal awarding agency.</t>
  </si>
  <si>
    <t>Travel costs of general government officials are allowable with the prior written approval of the Federal awarding agency or pass-through entity when they are specifically related to the Federal award.</t>
  </si>
  <si>
    <t>Intellectual Property</t>
  </si>
  <si>
    <t xml:space="preserve">No exceptions. </t>
  </si>
  <si>
    <t>Contact FMS Cost Accounting.</t>
  </si>
  <si>
    <t xml:space="preserve">Participant support costs are only allowable if prior approval was given by federal awarding agency. </t>
  </si>
  <si>
    <t>Other publication costs for electronic and print media are allowable as direct cost (if specifically identified to a cost objective or as indirect cost).</t>
  </si>
  <si>
    <t xml:space="preserve">Contact FMS Cost Accounting </t>
  </si>
  <si>
    <t>May be charged to the awarded as direct costs, with prior approval by the Federal awarding agency when necessary for the performance of the Federal award.</t>
  </si>
  <si>
    <t>Cost is not allowed unless specifically provided for in the Federal award.</t>
  </si>
  <si>
    <t>Unallowable</t>
  </si>
  <si>
    <t>Unallowable, unless Specialized Service Center</t>
  </si>
  <si>
    <t>788000</t>
  </si>
  <si>
    <t>542000</t>
  </si>
  <si>
    <t>529000</t>
  </si>
  <si>
    <t>799700</t>
  </si>
  <si>
    <t>791000</t>
  </si>
  <si>
    <t xml:space="preserve">GL Account </t>
  </si>
  <si>
    <t xml:space="preserve">Cost Treatment </t>
  </si>
  <si>
    <t>-</t>
  </si>
  <si>
    <t>799600 / 711800 / 799400</t>
  </si>
  <si>
    <t>547000 / 799200</t>
  </si>
  <si>
    <t xml:space="preserve">Entertainment </t>
  </si>
  <si>
    <t>771100 / 771200</t>
  </si>
  <si>
    <t>§ 200.423</t>
  </si>
  <si>
    <t>§ 200.422</t>
  </si>
  <si>
    <t>Advisory Councils</t>
  </si>
  <si>
    <t>§ 200.425</t>
  </si>
  <si>
    <t>Audit Services</t>
  </si>
  <si>
    <t>Allowable but limitted</t>
  </si>
  <si>
    <t>§ 200.426</t>
  </si>
  <si>
    <t>Bad Debts</t>
  </si>
  <si>
    <t xml:space="preserve"> Current Year</t>
  </si>
  <si>
    <t xml:space="preserve">Total Expenses </t>
  </si>
  <si>
    <t>Variances</t>
  </si>
  <si>
    <t>FSEA Address:</t>
  </si>
  <si>
    <t>FSEA Website:</t>
  </si>
  <si>
    <t>FSEA Unit Name:</t>
  </si>
  <si>
    <t>Nitrogen</t>
  </si>
  <si>
    <t>Flex Code
(if applicable)</t>
  </si>
  <si>
    <t>Liter</t>
  </si>
  <si>
    <t>Total Revenue for FSEA (accrual basis/from below)</t>
  </si>
  <si>
    <t>% of Use by FSEA</t>
  </si>
  <si>
    <t>% of Usage for FSEA Activity</t>
  </si>
  <si>
    <t xml:space="preserve">ChartField </t>
  </si>
  <si>
    <t>ChartField</t>
  </si>
  <si>
    <t>Primary FSEA ChartField (Fund and DeptID):</t>
  </si>
  <si>
    <t>External Not-for-Profit</t>
  </si>
  <si>
    <t>External For Profit</t>
  </si>
  <si>
    <t>Actual Price Charged Internal Customer</t>
  </si>
  <si>
    <t>(***This is what was actually sold during the fiscal year)</t>
  </si>
  <si>
    <t>(***This is what was actually recorded as revenue in the fiscal year)</t>
  </si>
  <si>
    <t>Student OPS</t>
  </si>
  <si>
    <t>Graduate Assistant</t>
  </si>
  <si>
    <t>Faculty</t>
  </si>
  <si>
    <t>Instructions:</t>
  </si>
  <si>
    <t xml:space="preserve">ChartField Used to Acquire the Equipment </t>
  </si>
  <si>
    <t>Adjusted Total Expenses</t>
  </si>
  <si>
    <t>- Include All Transfers IN and Out as entered in PeopleSoft during the fiscal year for the FSEA activity.</t>
  </si>
  <si>
    <t>% To Revenue</t>
  </si>
  <si>
    <t xml:space="preserve">1.30.23 We will have this tab only for internal review and hide it for the Units. </t>
  </si>
  <si>
    <t>Paid by FSEA ChartFields</t>
  </si>
  <si>
    <t>Paid by Other ChartFields</t>
  </si>
  <si>
    <t>Transfers Within Business Unit</t>
  </si>
  <si>
    <t>Transfers Out Construction</t>
  </si>
  <si>
    <t>Transfer Out Financial Aid</t>
  </si>
  <si>
    <t>Transfer To UF Component Units</t>
  </si>
  <si>
    <t>Fee-for-Service Educational Activity</t>
  </si>
  <si>
    <t>Salary Expenses</t>
  </si>
  <si>
    <t xml:space="preserve">Unallowable Costs per Office of Management and Budget (OMB) Uniform Guidance </t>
  </si>
  <si>
    <t>§ 200.427</t>
  </si>
  <si>
    <t>Bonding Costs</t>
  </si>
  <si>
    <t>Allowable if required by the Federal award</t>
  </si>
  <si>
    <t>§ 200.428</t>
  </si>
  <si>
    <t>Collections of Improper Payments</t>
  </si>
  <si>
    <t>Allowable</t>
  </si>
  <si>
    <t>§ 200.430</t>
  </si>
  <si>
    <t xml:space="preserve">Costs </t>
  </si>
  <si>
    <t xml:space="preserve">Advertising and public relations cost -the costs of advertising media (magazines, newspapers, radio and television, direct mail, exhibits, electronic or computer transmittals, and the like),  costs of conducting general liaison with news media and government public relations officers, and the corollary administrative costs are generally unallowed. </t>
  </si>
  <si>
    <t>Cost incurred by Advisory councils or committees are generally unallowable.</t>
  </si>
  <si>
    <t>Alcoholic Beverages</t>
  </si>
  <si>
    <t>Alcoholic beverages are not allowed</t>
  </si>
  <si>
    <t>Alumni Activities</t>
  </si>
  <si>
    <t>Costs incurred by Institutions of Higher Education (IHE) for, or in support of, alumni/ae activities are not allowed</t>
  </si>
  <si>
    <t>Audit Services  are generally allowed, but may be limited.</t>
  </si>
  <si>
    <t xml:space="preserve">Debts/losses (whether actual or estimated) arising from uncollectable accounts and other claims including related collection costs and/or legal costs arising from such debts after they have been determined to be uncollectable are not allowed. </t>
  </si>
  <si>
    <t>Assurance against financial loss to itself or others by reason of the act or default of the University (non-Federal entity) are generally allowed as indirect cost</t>
  </si>
  <si>
    <t xml:space="preserve">The costs incurred by the University to recover improper payments are generally allowable. Amounts collected may be used by the non-Federal entity in accordance with cash management standards set forth in § 200.305. </t>
  </si>
  <si>
    <t>Commencement and Convocation Costs</t>
  </si>
  <si>
    <t>Costs incurred for commencements and convocations are generally unallowable</t>
  </si>
  <si>
    <t>Compensation for PersonalServices</t>
  </si>
  <si>
    <t>Generally, personnel conpensation is allowable if reasonable for the services rendered and conforms to the established written policy of the University consistently applied to both Federal and non-Federal activities,follows an appointment made in accordance with the University's laws and/or rules or written policies and meets the requirements of Federal statute, where applicable and meets standards for documentation of personnel expenses when applicable. Charges for work performed on Federal awards by faculty members during the academic year are allowable at the IBS rate, except as noted in paragraph § 200.430(h)(1)(ii).</t>
  </si>
  <si>
    <t xml:space="preserve">The allowable compensation for certain employees is subject to a ceiling in accordance with statute. </t>
  </si>
  <si>
    <t>Compensation Fringe Benefits</t>
  </si>
  <si>
    <t>Fringe benefits include, but are not limited to, the costs of leave (vacation, family related, sick or military), employee insurance, pensions, and unemployment benefit plans.  Fringe benefits are allowable provided that the benefits are reasonable and are required by law, non-Federal entity-employee agreement, or an established policy of the non-Federal entity.</t>
  </si>
  <si>
    <t>§ 200.432</t>
  </si>
  <si>
    <t>Conferences</t>
  </si>
  <si>
    <r>
      <t>Meeting, retreat, seminar, symposium, workshop or event whose primary purpose is</t>
    </r>
    <r>
      <rPr>
        <b/>
        <sz val="10"/>
        <rFont val="Arial"/>
        <family val="2"/>
      </rPr>
      <t xml:space="preserve"> not</t>
    </r>
    <r>
      <rPr>
        <sz val="10"/>
        <rFont val="Arial"/>
        <family val="2"/>
      </rPr>
      <t xml:space="preserve"> the dissemination of technical information beyond the non-Federal entity is not allowed.</t>
    </r>
  </si>
  <si>
    <t>Contingency Provisions</t>
  </si>
  <si>
    <t>Contingency is a budget estimate of future costs associated with possible events or conditions arising from causes indeterminable at the time of estimate, and that experience shows will likely result, in additional costs for the approved activity or project. Contingency amounts for major project scope changes, unforeseen risks, or extraordinary events are not allowed.</t>
  </si>
  <si>
    <t>In order for actual costs incurred to be allowable, they must comply with the cost principles and other requirements in this part (see also §§200.300 Statutory and national policy requirements through 200.309 Period of performance of Subpart D of this part and 200.403 Factors affecting allowability of costs); be necessary and reasonable for proper and efficient accomplishment of project or program objectives, and be verifiable from the non-Federal entity's records.</t>
  </si>
  <si>
    <t>Contributions and Donations</t>
  </si>
  <si>
    <t>a.)  Costs of contributions and donations, including cash, property, and services, from the non-Federal entity to other entities, are unallowable.  (b) The value of services and property donated to the non-Federal entity may not be charged to the Federal award either as a direct or indirect (F&amp;A) cost. The</t>
  </si>
  <si>
    <t>§ 200.435</t>
  </si>
  <si>
    <t>Defense and prosecution of criminal and civil proceedings, claims, appeals and patent infringements</t>
  </si>
  <si>
    <t>Costs of services of in-house or private counsel, accountants, consultants, or others engaged to assist the non-Federal entity before, during, and after commencement of a judicial or administrative proceeding, that bear a direct relationship to the proceeding.</t>
  </si>
  <si>
    <t>§ 200.436</t>
  </si>
  <si>
    <t>Depreciation</t>
  </si>
  <si>
    <t xml:space="preserve">Depreciation is the method for allocating the cost of fixed assets to periods benefitting from asset use is not allowable if the cost of the asset is borne by the federal government (including cost sharing or match), recovery not prohibited by law, or the asset was acquired solely for the performance of a non-federal award. </t>
  </si>
  <si>
    <t>§ 200.437</t>
  </si>
  <si>
    <t>Employee Health and Welfare Costs</t>
  </si>
  <si>
    <t>Unallowable unless approved by the Federal agency</t>
  </si>
  <si>
    <t xml:space="preserve">Employee health and welfare costs - Direct Costs incurred not in accordance with the non-Federal entity's documented policies for the improvement of working conditions, employer-employee relations, employee health, and employee performance are not allowed. </t>
  </si>
  <si>
    <t xml:space="preserve">Costs of entertainment (meals, alcholic beverages, social activities, tickets to shows or sport events, and rental) , including amusement, diversion, and social activities and any associated costs are unallowable. </t>
  </si>
  <si>
    <t>§ 200.439</t>
  </si>
  <si>
    <t>Equipment and Other Capital Expenditures</t>
  </si>
  <si>
    <t>Equipment and other capital expenditures- (asset cost equal to or greater than $5,000) are unallowable.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additions, improvements, modifications, replacements, rearrangements, reinstallations, renovations or alterations to capital assets that materially increase their value or useful life (not ordinary repairs and maintenance).</t>
  </si>
  <si>
    <t>§ 200.440</t>
  </si>
  <si>
    <t>Exchange Rate</t>
  </si>
  <si>
    <t>Cost increases for fluctuations in exchange rates are allowable costs subject to the availability of funding. Prior approval of exchange rate fluctuations is required only when the change results in the need for additional Federal funding, or the increased costs result in the need to significantly reduce the scope of the project.</t>
  </si>
  <si>
    <t>Costs resulting from the Univerity violations of, alleged violations of, or failure to comply with, Federal, state, tribal, local or foreign laws and regulations are unallowable.</t>
  </si>
  <si>
    <t>Fund Raising and Investment Management Costs</t>
  </si>
  <si>
    <t>Costs of organized fund raising, including financial campaigns, endowment drives, solicitation of gifts and bequests, and similar expenses incurred to raise capital or obtain contributions are unallowable.</t>
  </si>
  <si>
    <t>§ 200.443</t>
  </si>
  <si>
    <t>Gains and Losses on Disposition of Depreciable Assets.</t>
  </si>
  <si>
    <t>§ 200.444</t>
  </si>
  <si>
    <t>General Costs of Government</t>
  </si>
  <si>
    <t xml:space="preserve">- </t>
  </si>
  <si>
    <t>General costs of government are normally not unallowed.</t>
  </si>
  <si>
    <t>Costs of goods or services for personal use of the University's (non-Federal entity's) employees are unallowable.</t>
  </si>
  <si>
    <t>§ 200.446</t>
  </si>
  <si>
    <t>Idle facilities and idle capacity</t>
  </si>
  <si>
    <t xml:space="preserve">Idle facilities means completely unused facilities that are excess to the non-Federal entity's current needs.  Idle capacity is the difference between that which a facility could achieve under 100 percent operating time on a one-shift basis less operating interruptions resulting from time lost for repairs, setups, unsatisfactory materials, and other normal delays; and the extent to which the facility was actually used to meet demands during the accounting period. "Facilities means land and buildings or any portion thereof, equipment individually or collectively, or any other tangible capital asset, wherever located, and whether owned or leased by the non-Federal entity." Both Idle facilities and idle capacity costs are not allowed.  </t>
  </si>
  <si>
    <r>
      <t>Idle facilities are allowed to the extent they are necessary to meet workload requirements which may fluctuate and are allocated appropriately to all benefiting programs; and they were necessary when acquired and are now idle because of changes in program requirements, efforts to achieve more economical operations, reorganization, termination, or other causes which could not have been reasonably foreseen.  Idle capacity is allowed to the extent to which the resources were actually used to meet peak demands during the accounting period.</t>
    </r>
    <r>
      <rPr>
        <sz val="10"/>
        <color rgb="FFFF0000"/>
        <rFont val="Arial"/>
        <family val="2"/>
      </rPr>
      <t xml:space="preserve">  Contact Auxiliary Accounting.</t>
    </r>
  </si>
  <si>
    <t>§ 200.447</t>
  </si>
  <si>
    <t>Insurance and Indemnification.</t>
  </si>
  <si>
    <t xml:space="preserve">Costs of insurance required or approved and maintained, pursuant to the Federal award, are allowable. Costs of other insurance in connection with the general conduct of activities are allowable subject to limitations.  </t>
  </si>
  <si>
    <t>Contact Auxiliary Accounting regarding limitations</t>
  </si>
  <si>
    <t>§ 200.448</t>
  </si>
  <si>
    <t xml:space="preserve">Contact Auxiliary Accounting </t>
  </si>
  <si>
    <t>Generally, costs incurred for interest on borrowed capital, temporary use of endowment funds, or the use of the non-Federal entity's own funds, however represented, are unallowable.</t>
  </si>
  <si>
    <r>
      <rPr>
        <sz val="10"/>
        <color rgb="FFFF0000"/>
        <rFont val="Arial"/>
        <family val="2"/>
      </rPr>
      <t xml:space="preserve">Contact Auxiliary Accounting </t>
    </r>
    <r>
      <rPr>
        <sz val="10"/>
        <rFont val="Arial"/>
        <family val="2"/>
      </rPr>
      <t xml:space="preserve">to determine if interest cost incurred should be included in recharge/service center rates.   </t>
    </r>
  </si>
  <si>
    <t>Cost of certain influencing activities associated with obtaining grants, contracts, cooperative agreements, or loans is an unallowable cost.</t>
  </si>
  <si>
    <t xml:space="preserve">Contact Government Relations to determine if costs incurred are reportable as lobbying cost. </t>
  </si>
  <si>
    <t>§ 200.451</t>
  </si>
  <si>
    <t>Losses on Other Awards or Contracts</t>
  </si>
  <si>
    <t>Any excess of costs over income under any other award or contract of any nature is unallowable.</t>
  </si>
  <si>
    <t>§ 200.452</t>
  </si>
  <si>
    <t>Maintenance and Repair Costs</t>
  </si>
  <si>
    <t>7411xx / 741400 / 742xxx / 749000</t>
  </si>
  <si>
    <t>Generally allowable</t>
  </si>
  <si>
    <t>Maintenance and repair costs (not required to be capitalized) are generally allowable, but may be restricted because of compliance with Cost Accounting Standards regarding F&amp;A costs. Costs incurred for utilities, insurance, security, necessary maintenance, janitorial services, repair, or upkeep of buildings and equipment which neither add to the permanent value of the property nor appreciably prolong its intended life, but keep it in an efficient operating condition.</t>
  </si>
  <si>
    <t>§ 200.453</t>
  </si>
  <si>
    <t>Materials and supplies costs, including costs of computing devices</t>
  </si>
  <si>
    <t>Various</t>
  </si>
  <si>
    <t xml:space="preserve">Material and supplies cost- (not donated or furnished by the federal government) are generally allowable but may be restricted because of compliance with Cost Accounting Standards regarding F&amp;A costs. </t>
  </si>
  <si>
    <t>Memberships, subscriptions, and professional activity costs</t>
  </si>
  <si>
    <t xml:space="preserve">Costs of membership in any country club, social or dining club/organization and costs of membership in organizations whose primary purpose is lobbying are unallowable. </t>
  </si>
  <si>
    <t>Costs of other memberships, subscriptions and professional activities of the non-federal entity are generally allowable.</t>
  </si>
  <si>
    <t>§ 200.455</t>
  </si>
  <si>
    <t>Organization Costs</t>
  </si>
  <si>
    <t xml:space="preserve">Incorporation fees, brokers' fees, fees to promoters, organizers or management consultants, attorneys, accountants, or investment counselor, whether or not employees of the non-Federal entity in connection with establishment or reorganization of an organization are unallowable. </t>
  </si>
  <si>
    <t>Organizational costs are only allowable if prior approval was given by the federal awarding agency.</t>
  </si>
  <si>
    <t>§ 200.456</t>
  </si>
  <si>
    <t>Participant Support Costs</t>
  </si>
  <si>
    <t xml:space="preserve">Direct costs for items such as stipends or subsistence allowances, travel allowances, and registration fees paid to or on behalf of participants or trainees (but not employees) in connection with conferences, or training projects are not allowed. </t>
  </si>
  <si>
    <t>§ 200.457</t>
  </si>
  <si>
    <t>Plant and security costs</t>
  </si>
  <si>
    <t>Plant and security cost (exclusive of capital expense) are generally allowed, but may be restricted because of compliance with Cost Accounting Standards regarding F&amp;A costs. Costs include, but are not limited to, wages and uniforms of personnel engaged in security activities; equipment; barriers; protective (non-military) gear, devices, and equipment; contractual security services; and consultants.</t>
  </si>
  <si>
    <t>§ 200.458</t>
  </si>
  <si>
    <t>Pre-award Costs</t>
  </si>
  <si>
    <t xml:space="preserve">Cost incurred prior to the effective date of the Federal award directly pursuant to the negotiation and in anticipation of the Federal are not allowed. </t>
  </si>
  <si>
    <t>Pre award cost necessary for the efficient and timely performance of the scope of work of the award are allowable only to the extent that they would have been allowable if incurred after the date of the Federal award and only with the written approval of the Federal awarding agency.</t>
  </si>
  <si>
    <t>Professional Service Costs.</t>
  </si>
  <si>
    <t>Professional service costs- costs of professional and consultant services rendered by persons who are members of a particular profession or possess a special skill, and who are not officers or employees of the non-Federal entity, are allowable, when reasonable in relation to the services rendered and when not contingent upon recovery of the costs from the Federal Government. Legal services may be limited see 200.435 above.</t>
  </si>
  <si>
    <t>§ 200.460</t>
  </si>
  <si>
    <t>Proposal costs</t>
  </si>
  <si>
    <t xml:space="preserve">Current year cost (only) are only allowed as indirect cost (F&amp;A). Costs of preparing bids, proposals, or applications on potential Federal and non-Federal awards or projects, including the development of data necessary to support the non-Federal entity's bids or proposals. </t>
  </si>
  <si>
    <t>§ 200.461</t>
  </si>
  <si>
    <t>Publication and Printing Costs</t>
  </si>
  <si>
    <r>
      <t xml:space="preserve">713000, </t>
    </r>
    <r>
      <rPr>
        <b/>
        <sz val="10"/>
        <color rgb="FFFF0000"/>
        <rFont val="Arial"/>
        <family val="2"/>
      </rPr>
      <t>793XXX</t>
    </r>
  </si>
  <si>
    <t>Publication and printing costs-related to unallowable advertising activities(200.421), and selling and marketing of any products or services of the non-federal entity (200.467) are unallowed unless specifically approved by the federal awarding agency.</t>
  </si>
  <si>
    <t>§ 200.462</t>
  </si>
  <si>
    <t>Rearrangement and Reconversion Costs</t>
  </si>
  <si>
    <t>Rearrangement and reconversion costs-  Non capitalized costs incurred for ordinary and normal rearrangement and alteration of facilities are allowable as indirect costs.</t>
  </si>
  <si>
    <t>Special arrangements and alterations costs incurred specifically for a Federal award are allowable as a direct cost with the prior approval of the Federal awarding agency or pass-through entity. Costs incurred in the restoration or rehabilitation of the non-Federal entity's facilities to approximately the same condition existing immediately prior to commencement of Federal awards, less costs related to normal wear and tear, are allowable.</t>
  </si>
  <si>
    <t>§ 200.463</t>
  </si>
  <si>
    <t>Recruiting Costs</t>
  </si>
  <si>
    <t>Recruiting costs - Special emoluments, fringe benefits, and salary allowances incurred to attract professional personnel that do not meet the test of reasonableness or do not conform with the established practices of the non-Federal entity, are unallowable.</t>
  </si>
  <si>
    <t>Provided that the size of the staff recruited and maintained is in keeping with workload requirements, costs of “help wanted” advertising, operating costs of an employment office necessary to secure and maintain an adequate staff, costs of operating an aptitude and educational testing program, travel costs of employees while engaged in recruiting personnel, travel costs of applicants for interviews for prospective employment, and relocation costs incurred incident to recruitment of new employees, are allowable to the extent that such costs are incurred pursuant to the non-Federal entity's standard recruitment program.</t>
  </si>
  <si>
    <t>§ 200.464</t>
  </si>
  <si>
    <t>Relocation Costs of Employees</t>
  </si>
  <si>
    <t>Unallowed relocation cost include Fees and other costs associated with acquiring a new home, loss on the sale of a former home, continuing mortgage principal and interest payments on a home being sold or income taxes paid by an employee related to reimbursed relocation costs.</t>
  </si>
  <si>
    <t>Relocation cost are allowed if the move is for the benefit of the employer and reimbursement to the employee is in accordance with an established written policy consistently followed by the employer.  Allowed cost include:  the costs of transportation of the employee, members of his or her immediate family and his household, and personal effects to the new location, the costs of finding a new home, such as advance trips by employees and spouses to locate living quarters and temporary lodging during the transition period, up to maximum period of 30 calendar days. and closing costs, such as brokerage, legal, and appraisal fees, incident to the disposition of the employee's former home. These costs, together with those described in (4), are limited to 8 percent of the sales price of the employee's former home.</t>
  </si>
  <si>
    <t>§ 200.465</t>
  </si>
  <si>
    <t>Rental Costs of Real Property and Equipment</t>
  </si>
  <si>
    <t>§ 200.466</t>
  </si>
  <si>
    <t>Scholarships and Student Aid Costs</t>
  </si>
  <si>
    <t>§ 200.467</t>
  </si>
  <si>
    <t>Selling and Marketing Costs</t>
  </si>
  <si>
    <t>The costs of selling and marketing any products or services of the non-Federal entity (unless allowed under §200.421 Advertising and public relations.) are unallowable,</t>
  </si>
  <si>
    <t>§ 200.468</t>
  </si>
  <si>
    <t>Specialized Service Facilities</t>
  </si>
  <si>
    <t>Student Activity Costs</t>
  </si>
  <si>
    <t>Student activity costs -Costs incurred for intramural activities, student publications, student clubs, and other student activities, are unallowable.</t>
  </si>
  <si>
    <t>§ 200.470</t>
  </si>
  <si>
    <t>Taxes (including Value Added Tax)</t>
  </si>
  <si>
    <t xml:space="preserve">Taxes the non-federal entity is legally required to pay net of applicable credits are generally allowable. </t>
  </si>
  <si>
    <t>§ 200.471</t>
  </si>
  <si>
    <t>Telecommunication costs and video surveillance costs.</t>
  </si>
  <si>
    <t>Costs incurred for telecommunications and video surveillance services or equipment such as phones, internet, video surveillance, cloud servers are allowable except for some circumstances.</t>
  </si>
  <si>
    <t>This is not part of old list</t>
  </si>
  <si>
    <t>§ 200.472</t>
  </si>
  <si>
    <t>Termination Costs</t>
  </si>
  <si>
    <t>§ 200.473</t>
  </si>
  <si>
    <t>Training and Education Costs</t>
  </si>
  <si>
    <t>The cost of training and education provided for employee development is generally allowable.</t>
  </si>
  <si>
    <t>§ 200.474</t>
  </si>
  <si>
    <t>Transportation Costs</t>
  </si>
  <si>
    <t>Costs incurred for freight, express, cartage, postage, and other transportation services relating 
either to goods purchased, in process, or delivered, are allowable.</t>
  </si>
  <si>
    <t>Travel Costs</t>
  </si>
  <si>
    <t>Travel costs-Expenses for transportation, lodging, subsistence, and related items incurred by employees who are in travel status on official business of the non-Federal entity are allowed in accordance with the non-Federal entity's written travel reimbursement policies.</t>
  </si>
  <si>
    <t>§ 200.476</t>
  </si>
  <si>
    <t>Trustees</t>
  </si>
  <si>
    <t>Trustees costs-Travel and subsistence costs of trustees (or directors) at IHEs and nonprofit organizations are allowable in accordance with the non-Federal entity's written travel reimbursement policies.</t>
  </si>
  <si>
    <t>-Enter the name of the Fee-for-Service Educational Activity (FSEA), primary FSEA ChartField, institutional support ChartField, address, and website (for posted rates). The information entered on this page will populate all supporting worksheets automatically.</t>
  </si>
  <si>
    <t>Institutional Support (Yes/No)</t>
  </si>
  <si>
    <t>Total Direct Expenses</t>
  </si>
  <si>
    <t xml:space="preserve">Notes: </t>
  </si>
  <si>
    <t xml:space="preserve">Overall high level management look. How are the individual service lines doing. Which ones are out performing and which one are not. </t>
  </si>
  <si>
    <t>Direct Expenses Paid by FSEA ChartField</t>
  </si>
  <si>
    <t>Total Direct Expenses by FSEA ChartField</t>
  </si>
  <si>
    <t>Cost per Unit before Institutional Support</t>
  </si>
  <si>
    <t xml:space="preserve">This is entered manually </t>
  </si>
  <si>
    <t>Action item 2/14/2023:</t>
  </si>
  <si>
    <t>2. Share it with C&amp;G to review the allowable and exceptions.</t>
  </si>
  <si>
    <t>1. Capitilize letter (i) on line 32 Institutional support (Done)</t>
  </si>
  <si>
    <t>2. Row 51 Total Revenue for FSEA: what they actually billed as shown on their supporting system.</t>
  </si>
  <si>
    <t>5. Line 54 should equal to line 55 for training.</t>
  </si>
  <si>
    <t xml:space="preserve">External Not-For-Profit Rate </t>
  </si>
  <si>
    <t>7. Update External Non-For-Profit Rate to External Not-For-Profit Rate. Done</t>
  </si>
  <si>
    <t xml:space="preserve">8.Matt: why we do not have Dept ID for service line too? </t>
  </si>
  <si>
    <t>9. Research which units track their service lines by different dept IDs. How do we tie the revenue to Peoplesoft?</t>
  </si>
  <si>
    <t xml:space="preserve">10. Look at the population that use different dept IDs for their service lines? One example BEBR. </t>
  </si>
  <si>
    <t>Action Items 2/14/23:</t>
  </si>
  <si>
    <t>Profit/Loss Calculation</t>
  </si>
  <si>
    <t>Subsidy Expenditures</t>
  </si>
  <si>
    <t>Subsidy Salaries</t>
  </si>
  <si>
    <t>Total Salary Expenses</t>
  </si>
  <si>
    <t>Total Salary Expenses Paid By FSEA ChartField</t>
  </si>
  <si>
    <t xml:space="preserve">1. Leave it for internal use </t>
  </si>
  <si>
    <t>Total Revenue per cash basis</t>
  </si>
  <si>
    <t>3. Matt: how are units reporting in this spreadsheet? Accrual Basis based on the actual services provided or goods sold. Matt: if you like to report on accrual basis, you can use it or provide the information in cash basis. Make it optional to use accrual basis?</t>
  </si>
  <si>
    <t>4. Row 54: update the name to "Total Revenue per Cash Basis" (Done)</t>
  </si>
  <si>
    <t>11. Matt: We will lock certain areas of the workbook to protect the information? Yes, we will after we do some follow up with Emily Griffin and get feedback from the unit (HiperGator). Alex can assist with locking the spreadsheet.</t>
  </si>
  <si>
    <t xml:space="preserve">13. Can we standardize the rate review to FSEA? YES. </t>
  </si>
  <si>
    <t>6. For training, we need to clarify that the number of units sold are based on the total units you sold as recorded in your internal system (point of sale systems).</t>
  </si>
  <si>
    <t>12. Aline titles/headers to the left margin (Done)</t>
  </si>
  <si>
    <t>Actual Costs per Unit (Burdened Rate)</t>
  </si>
  <si>
    <t>Cost per Unit before Institutional Support including surplus/deficit</t>
  </si>
  <si>
    <t>Variance between Cost per Unit after surplus/deficit</t>
  </si>
  <si>
    <t>External- Not-for Profit</t>
  </si>
  <si>
    <t xml:space="preserve">Confirm Values </t>
  </si>
  <si>
    <t>Totals From Tabs</t>
  </si>
  <si>
    <r>
      <t xml:space="preserve">- </t>
    </r>
    <r>
      <rPr>
        <b/>
        <sz val="10"/>
        <color theme="1"/>
        <rFont val="Arial"/>
        <family val="2"/>
      </rPr>
      <t>Accrual basis of accounting</t>
    </r>
    <r>
      <rPr>
        <sz val="10"/>
        <color theme="1"/>
        <rFont val="Arial"/>
        <family val="2"/>
      </rPr>
      <t xml:space="preserve"> is an accounting method to record business transactions when revenue is earned, or expenses are incurred. For instance, revenue is recorded when the services are provided to customers and cash may or may not be received yet.  </t>
    </r>
  </si>
  <si>
    <r>
      <t xml:space="preserve">- </t>
    </r>
    <r>
      <rPr>
        <b/>
        <sz val="10"/>
        <color theme="1"/>
        <rFont val="Arial"/>
        <family val="2"/>
      </rPr>
      <t xml:space="preserve">Cash basis of accounting </t>
    </r>
    <r>
      <rPr>
        <sz val="10"/>
        <color theme="1"/>
        <rFont val="Arial"/>
        <family val="2"/>
      </rPr>
      <t xml:space="preserve">is an accounting method to record business transactions until/when cash is received or paid. </t>
    </r>
  </si>
  <si>
    <t xml:space="preserve">- For each service line, provide name, flex code (if applicable), type of unit for the service, rate (give separate rates for internal and external), and the number of units sold. </t>
  </si>
  <si>
    <t>- Excel will multiply the rate by the number of units sold to calculate the total revenue for each service line. Excel will also combine those totals to determine the total revenue for the FSEA by service line.</t>
  </si>
  <si>
    <t>- Attached Salary and Benefits details to support all the amounts entered in this schedule if needed.</t>
  </si>
  <si>
    <t>Section 2 Operating Expenses Non-Payroll:</t>
  </si>
  <si>
    <t>Section 2: Operating Expenses Non-Payroll</t>
  </si>
  <si>
    <t>Total Operating Expenses Non-Payroll Paid By FSEA ChartField</t>
  </si>
  <si>
    <t>Rate Review Objective</t>
  </si>
  <si>
    <t xml:space="preserve">Each tab in this workbook asks for information necessary to calculate the FSEA service line rates.     </t>
  </si>
  <si>
    <t xml:space="preserve">Some areas in this workbook are protected to provide consistency in reporting and assist in data reconciliation. Contact Auxiliary Accounting if you have difficulty or need to modify any protected workbook areas.   </t>
  </si>
  <si>
    <t xml:space="preserve">Some cells contain notes with additional instructions or reminders. A small red triangle indicates these notes in the upper-right corner of the cell.                                                                                                                       </t>
  </si>
  <si>
    <t xml:space="preserve">Please include any additional information you feel may be necessary to complete your Fee-for-Service Educational Activity rate review.                                                                                                                              </t>
  </si>
  <si>
    <t>1–Revenue</t>
  </si>
  <si>
    <t xml:space="preserve">Column C - List each service line flex code if applicable.                                                                                                                 </t>
  </si>
  <si>
    <t>Hour</t>
  </si>
  <si>
    <t>Project Manager</t>
  </si>
  <si>
    <t>Section 1 FSEA General Information</t>
  </si>
  <si>
    <t>Enter the name of the Fee-for-Service Educational Activity (FSEA), primary FSEA ChartField, institutional support ChartField, address, and website (for posted rates). The information entered on this page will populate all supporting worksheets automatically.</t>
  </si>
  <si>
    <t>Section 2 Revenue Reconciliation</t>
  </si>
  <si>
    <t>Section 3 Revenue</t>
  </si>
  <si>
    <t xml:space="preserve"> List all revenues and associated services provided:</t>
  </si>
  <si>
    <t xml:space="preserve">When you have completed the requested information, the spreadsheet will calculate the revenue for each service line.
Based on the inputs above, the spreadsheet calculates the Total Internal and External Revenue (Columns G and L) and all total revenues (Column M) by Service Line. The Total Revenue for all Service Lines is calculated at the bottom of the spreadsheet in column M.  
	</t>
  </si>
  <si>
    <t>2 – Expenses</t>
  </si>
  <si>
    <t>Section 1 Method Used to Allocate Expenses Between the Service Lines</t>
  </si>
  <si>
    <t>This section describes the method used to allocate expenses between service lines.</t>
  </si>
  <si>
    <t>Section 2 Operating Expenses Non-Payroll</t>
  </si>
  <si>
    <t xml:space="preserve">Total Operating Expenses Non-Payroll </t>
  </si>
  <si>
    <t xml:space="preserve">3 – Salary Expenses </t>
  </si>
  <si>
    <t>Col. H (C) - Provide the total unallowable expenditure amount per CFR200-Subpart E "Cost Principles" paid by the FSEA ChartField. Enter the amount with a positive sign.</t>
  </si>
  <si>
    <t>Allocate total internal operating expenses (non-salary and non-capital expenses) by each service line, regardless of funding source (e.g., Auxiliary, General Revenue, Contracts &amp; Grants, Incidental Trust Fund, the University of Florida Foundation, UF Research Foundation).</t>
  </si>
  <si>
    <t>Section 1 Method Used to Allocate Salary Between the Service Lines</t>
  </si>
  <si>
    <t>Describe the method used to allocate salary between service lines and the method used to track an employee's effort by service line.</t>
  </si>
  <si>
    <t xml:space="preserve">Section 2: Salary Expenses </t>
  </si>
  <si>
    <t>Section 2 Salary Expenses:</t>
  </si>
  <si>
    <t>Col. F -  Select N if salary expenses were paid with the FSEA ChartField only and Y if Institutional Support paid them.</t>
  </si>
  <si>
    <t>Payroll Cost Distribution ChartField</t>
  </si>
  <si>
    <t xml:space="preserve">Actual Salaries and Benefits Paid </t>
  </si>
  <si>
    <t>Col I+</t>
  </si>
  <si>
    <t>% of Effort Spent Towards Service Line</t>
  </si>
  <si>
    <t>Actual Sal/Ben Towards Svc Line</t>
  </si>
  <si>
    <t xml:space="preserve"> (Col G x H)</t>
  </si>
  <si>
    <t>Unallowable Expenditures:</t>
  </si>
  <si>
    <t>§ 200.429 - Commencement and convocation costs</t>
  </si>
  <si>
    <t>§ 200.461 - Publication and printing costs</t>
  </si>
  <si>
    <t>§ 200.462 - Rearrangement and reconversion costs</t>
  </si>
  <si>
    <t>§ 200.463 - Recruiting costs</t>
  </si>
  <si>
    <t>§ 200.464 - Relocation costs of employees</t>
  </si>
  <si>
    <t>§ 200.467 - Selling and marketing costs</t>
  </si>
  <si>
    <t>The following expenditures are examples of what is considered unallowable according to OMB Uniform Guidance:</t>
  </si>
  <si>
    <t xml:space="preserve">Note: The responses to this workbook should correlate to those in the Effort Tracking System (Aux Effort) and OIA (Other Institutional Activity) collected each academic term. Please notify Auxiliary Accounting if this is not the case.	</t>
  </si>
  <si>
    <t>6 – Total Costs</t>
  </si>
  <si>
    <t>5 – Space</t>
  </si>
  <si>
    <t>4 – Equipment</t>
  </si>
  <si>
    <t>7- Schedule of Transfers In/Out</t>
  </si>
  <si>
    <t>8 - Additional Details</t>
  </si>
  <si>
    <t>If needed, provide additional information or backup documents to support the costs allocated to the activity during FY20xx.</t>
  </si>
  <si>
    <t>Institutional Support ChartField (Fund and DeptID):</t>
  </si>
  <si>
    <t>- Describe the method used to allocate salary between service lines. How is an employee's effort track in order to allocate to the various service lines?</t>
  </si>
  <si>
    <t>- Provide the Actual Salaries and Benefits Paid in the references payroll cost distribution chartfield. This should tie to what is in PeopleSoft.</t>
  </si>
  <si>
    <t>- Include all rooms used for the FSEA activity and the % use. This should tie to your space allocation completed for Cost Analysis.</t>
  </si>
  <si>
    <t>- ChartField must include at least Department ID, Fund, and Flex Code (if applicable).</t>
  </si>
  <si>
    <t>- Provide the reason(s) for any variances (if applicable) in the variance comments column. If due to rounding no need to explain. If you need more space, you can attach a word document.</t>
  </si>
  <si>
    <t>Other OPS</t>
  </si>
  <si>
    <t>Clinical Post Docs</t>
  </si>
  <si>
    <t>Non-Exempt Teams</t>
  </si>
  <si>
    <t>- This equipment data should tie to Asset Management's records.</t>
  </si>
  <si>
    <t>Additional Details</t>
  </si>
  <si>
    <t>ChartField must include at least Department ID, Fund, and Flex Code (if applicable).</t>
  </si>
  <si>
    <t>Run the query UF_AM_ALL_ASSETS_DEPT or use the Asset Management system to review the list of assets assigned to the FSEA chartfield. The Auxiliary Accounting Office will be using the query to verify the information that is recorded here.</t>
  </si>
  <si>
    <t>- Explain the purpose of transfers greater than or equal to $5,000 or 10% of revenue, whichever is greater.</t>
  </si>
  <si>
    <t>Explanation for any Large Transfers (&gt; =$5,000 or 10% of revenue, whichever is larger)</t>
  </si>
  <si>
    <t xml:space="preserve">This sheet records the FSEA transfers IN or OUT as entered in PeopleSoft during the fiscal year. Record the transfers on the appropriate transfer description on the worksheet. For transfers greater than or equal to $5,000 or 10% of revenue, whichever is greater, provide a brief explanation in the space provided. </t>
  </si>
  <si>
    <t xml:space="preserve">This calculates the fiscal year cost per unit burdened rate and cost per unit before institutional support for the FSEA service lines. </t>
  </si>
  <si>
    <t xml:space="preserve">Input is only required to provide current fiscal year rates, and proposed rates for the next fiscal year.	 </t>
  </si>
  <si>
    <t>Direct Expenses Paid by Institutional Support</t>
  </si>
  <si>
    <t>Salaries Paid by Institutional Support</t>
  </si>
  <si>
    <t>Expenses Paid by Institutional Support</t>
  </si>
  <si>
    <t>Total Direct Expenses by Institutional Support</t>
  </si>
  <si>
    <t>Variance between Cost per Unit before Institutional Support</t>
  </si>
  <si>
    <t>Staff 4</t>
  </si>
  <si>
    <t>Staff 5</t>
  </si>
  <si>
    <t>Add Service Line 3</t>
  </si>
  <si>
    <t>Add Service Line 4</t>
  </si>
  <si>
    <t>https://www.fa.ufl.edu/directive-categories/space-allocation/</t>
  </si>
  <si>
    <t>149-01010101</t>
  </si>
  <si>
    <t>Provide fiscal year space utilization, including all building/floor/room numbers and percentage of use by the FSEA.</t>
  </si>
  <si>
    <t>Note: The response to this tab should match those in the Space Inventory and Allocation Survey submitted for the same fiscal year.</t>
  </si>
  <si>
    <t>List all capital equipment (asset cost equal to or greater than $5,000) that is utilized in the FSEA. Enter asset ID/tag number, ChartField used to aquire the equipment, equipment description, location, aquisition date and cost, and percentage of use by the FSEA.</t>
  </si>
  <si>
    <t xml:space="preserve">Allocate the salary benefiting the FSEA by service line for each employee, regardless of funding source, including those who provide oversight and supervision. </t>
  </si>
  <si>
    <t>29010100-101</t>
  </si>
  <si>
    <t>Provide the Employee Name, UF ID, Employee Category, Employee Position Title, Payroll Cost Distribution ChartField, Actual Salaries and Benefits Paid (as entered in Peoplesoft) by the FSEA/Institutional Support, and % of effort towards each service line for all employees that contributed a significant amount of effort, including those who provide oversight and supervision. Use your best reasonable estimate. If the individual is paid from multiple Payroll Cost Distribution ChartFields, list the individual separately for each source ChartField. For example, a portion of person's salary is allocated to the FSEA Fund 161 Chartfield and a portion is covered by Institutional Support in Fund 211.</t>
  </si>
  <si>
    <t xml:space="preserve">Salaries Pd </t>
  </si>
  <si>
    <t>Expenses Pd</t>
  </si>
  <si>
    <t>Col. A - Provide a list of PeopleSoft ChartFields (regardless of funding source) with expenditures associated with the FSEA. ChartField must include at least Department ID, Fund, and Flex Code (if applicable).</t>
  </si>
  <si>
    <t>Col. C - Enter the expense account as recorded in PeopleSoft.  Expense Account is the general ledger account where the expenditure was charged to. Col. D will auto-populate the name of the corresponding expense account.</t>
  </si>
  <si>
    <t xml:space="preserve">Col. E (A) - Enter the amount of the total expenditure (non-salary) as recorded in PeopleSoft. </t>
  </si>
  <si>
    <t>Col. F (B) - Enter any expenditures accrual adjustment/corrections column is for errors or/and corrections of expenses that do not tie to the revenues brought in for this time period. For example, an expense was recorded under lab supplies but it should have been gas, liquid/compressed or lab supplies were recorded under a different chartfield. Enter additions with a positive sign and deductions with a negative sign.</t>
  </si>
  <si>
    <t>events, rental, etc)</t>
  </si>
  <si>
    <t>The Office of Management and Budget (OMB) Uniform Guidance deems certain activities and expenditures unallowable. Each FSEA must list unallowable costs so that these costs can be removed from the rate calculations. https://www.ecfr.gov/current/title-2/subtitle-A/chapter-II/part-200/subpart-E</t>
  </si>
  <si>
    <t>Number of External Not-For-Profit Units Sold</t>
  </si>
  <si>
    <t>Add the beginning balance for accounts receivable, subtract the ending balance for account receivable, compare it to total revenue per PeopleSoft, and explain any variance.</t>
  </si>
  <si>
    <t xml:space="preserve">Col. B - List each service line name separately (i.e. good and/or service provided to your users)                                                                                                                </t>
  </si>
  <si>
    <t xml:space="preserve">Column D - Specify the type of unit of measurement used to determine each rate. Provide the most appropriate unit of measure to determine the service line user rate (e.g., hour, installation, pounds, unit, sample, process, etc.). The unit of measurement used to bill customers should be consistent with how costs are incurred or how they are accounted for.                                                                                                                               </t>
  </si>
  <si>
    <t>Columns E, H &amp; J - Enter the internal, external not-for profit, and external for-profit rates charged for each service line.</t>
  </si>
  <si>
    <t>Columns F, I &amp; K - Specify the total number of internal and external units sold for each service line. For those goods and/or services that do not currently have a rate (i.e., the service is provided at no charge or a rate has yet to be calculated), please enter the most appropriate unit of measurement (e.g., hours, units, etc.).</t>
  </si>
  <si>
    <t xml:space="preserve">Note each worksheet column heading is color-coded either light blue or orange for information that needs to be supplied by the department or dark blue for calculations provided automatically.                                                                                                                     </t>
  </si>
  <si>
    <t xml:space="preserve">It is necessary for the University of Florida to periodically review the rates of Fee-for-Service Educational Activities (FSEA) to determine if they meet the federal cost principles stipulated by the Office of Management and Budget (OMB) Uniform Guidance and University policies. These instructions outline the steps to complete the rate review process for service lines(s) within a FSEA. The costs of goods and/or services should be charged based on the actual usage of the services or units sold.                                                                                                                               </t>
  </si>
  <si>
    <t>For any questions please contact the Auxiliary Accounting Office at ga-aux@ad.ufl.edu.</t>
  </si>
  <si>
    <t>Total Operating Expenses Non-Payroll Paid by Institutional Support</t>
  </si>
  <si>
    <t>Total Salary Expenses Paid By Institutional Support</t>
  </si>
  <si>
    <t>Staff 3</t>
  </si>
  <si>
    <t xml:space="preserve">Col. A - Determine the number of service lines needed (based on the number of goods and/or services). If you need more than 15 lines contact Auxiliary Accounting for additional lines.                                                                                                                              </t>
  </si>
  <si>
    <t xml:space="preserve">The Expenses Paid tab combines the expenses paid by the FSEA ChartField and those paid by institutional support (other cost center CF). Expenditures need to be allocated between the various service lines and include the total fiscal year costs associated with the FSEA per PeopleSoft Departmental Ledger. 
</t>
  </si>
  <si>
    <t xml:space="preserve">Section 2 Salary Expenses </t>
  </si>
  <si>
    <t>by FSEA</t>
  </si>
  <si>
    <t>% of Use</t>
  </si>
  <si>
    <r>
      <t>§ 200.421</t>
    </r>
    <r>
      <rPr>
        <sz val="7"/>
        <rFont val="Times New Roman"/>
        <family val="1"/>
      </rPr>
      <t xml:space="preserve"> - </t>
    </r>
    <r>
      <rPr>
        <sz val="12"/>
        <rFont val="Times New Roman"/>
        <family val="1"/>
      </rPr>
      <t>Advertising and public relations.</t>
    </r>
  </si>
  <si>
    <r>
      <t>§ 200.422 -</t>
    </r>
    <r>
      <rPr>
        <sz val="7"/>
        <rFont val="Times New Roman"/>
        <family val="1"/>
      </rPr>
      <t xml:space="preserve"> </t>
    </r>
    <r>
      <rPr>
        <sz val="12"/>
        <rFont val="Times New Roman"/>
        <family val="1"/>
      </rPr>
      <t>Advisory councils</t>
    </r>
  </si>
  <si>
    <r>
      <t>§ 200.423 -</t>
    </r>
    <r>
      <rPr>
        <sz val="7"/>
        <rFont val="Times New Roman"/>
        <family val="1"/>
      </rPr>
      <t xml:space="preserve"> </t>
    </r>
    <r>
      <rPr>
        <sz val="12"/>
        <rFont val="Times New Roman"/>
        <family val="1"/>
      </rPr>
      <t>Alcoholic beverages</t>
    </r>
  </si>
  <si>
    <r>
      <t>§ 200.424 -</t>
    </r>
    <r>
      <rPr>
        <sz val="7"/>
        <rFont val="Times New Roman"/>
        <family val="1"/>
      </rPr>
      <t xml:space="preserve"> </t>
    </r>
    <r>
      <rPr>
        <sz val="12"/>
        <rFont val="Times New Roman"/>
        <family val="1"/>
      </rPr>
      <t>Alumni/ae activities</t>
    </r>
  </si>
  <si>
    <r>
      <t>§ 200.425 -</t>
    </r>
    <r>
      <rPr>
        <sz val="7"/>
        <rFont val="Times New Roman"/>
        <family val="1"/>
      </rPr>
      <t xml:space="preserve"> </t>
    </r>
    <r>
      <rPr>
        <sz val="12"/>
        <rFont val="Times New Roman"/>
        <family val="1"/>
      </rPr>
      <t>Audit services</t>
    </r>
  </si>
  <si>
    <r>
      <t>§ 200.426 -</t>
    </r>
    <r>
      <rPr>
        <sz val="7"/>
        <rFont val="Times New Roman"/>
        <family val="1"/>
      </rPr>
      <t xml:space="preserve"> </t>
    </r>
    <r>
      <rPr>
        <sz val="12"/>
        <rFont val="Times New Roman"/>
        <family val="1"/>
      </rPr>
      <t>Bad debts</t>
    </r>
  </si>
  <si>
    <r>
      <t>§ 200.427 -</t>
    </r>
    <r>
      <rPr>
        <sz val="7"/>
        <rFont val="Times New Roman"/>
        <family val="1"/>
      </rPr>
      <t xml:space="preserve"> </t>
    </r>
    <r>
      <rPr>
        <sz val="12"/>
        <rFont val="Times New Roman"/>
        <family val="1"/>
      </rPr>
      <t>Bonding costs</t>
    </r>
  </si>
  <si>
    <r>
      <t>§ 200.433 -</t>
    </r>
    <r>
      <rPr>
        <sz val="7"/>
        <rFont val="Times New Roman"/>
        <family val="1"/>
      </rPr>
      <t xml:space="preserve"> </t>
    </r>
    <r>
      <rPr>
        <sz val="12"/>
        <rFont val="Times New Roman"/>
        <family val="1"/>
      </rPr>
      <t>Contingency provisions</t>
    </r>
  </si>
  <si>
    <r>
      <t>§ 200.434 -</t>
    </r>
    <r>
      <rPr>
        <sz val="7"/>
        <rFont val="Times New Roman"/>
        <family val="1"/>
      </rPr>
      <t xml:space="preserve"> </t>
    </r>
    <r>
      <rPr>
        <sz val="12"/>
        <rFont val="Times New Roman"/>
        <family val="1"/>
      </rPr>
      <t>Contributions and donations</t>
    </r>
  </si>
  <si>
    <r>
      <t>§ 200.435 -</t>
    </r>
    <r>
      <rPr>
        <sz val="7"/>
        <rFont val="Times New Roman"/>
        <family val="1"/>
      </rPr>
      <t xml:space="preserve"> </t>
    </r>
    <r>
      <rPr>
        <sz val="12"/>
        <rFont val="Times New Roman"/>
        <family val="1"/>
      </rPr>
      <t>Defense and prosecution of criminal and civil proceedings, claims, appeals and patent infringements</t>
    </r>
  </si>
  <si>
    <r>
      <t>§ 200.436 -</t>
    </r>
    <r>
      <rPr>
        <sz val="7"/>
        <rFont val="Times New Roman"/>
        <family val="1"/>
      </rPr>
      <t xml:space="preserve"> </t>
    </r>
    <r>
      <rPr>
        <sz val="12"/>
        <rFont val="Times New Roman"/>
        <family val="1"/>
      </rPr>
      <t>Depreciation</t>
    </r>
  </si>
  <si>
    <r>
      <t>§ 200.437 -</t>
    </r>
    <r>
      <rPr>
        <sz val="7"/>
        <rFont val="Times New Roman"/>
        <family val="1"/>
      </rPr>
      <t xml:space="preserve"> </t>
    </r>
    <r>
      <rPr>
        <sz val="12"/>
        <rFont val="Times New Roman"/>
        <family val="1"/>
      </rPr>
      <t>Employee health and welfare costs</t>
    </r>
  </si>
  <si>
    <r>
      <t>§ 200.438 -</t>
    </r>
    <r>
      <rPr>
        <sz val="7"/>
        <rFont val="Times New Roman"/>
        <family val="1"/>
      </rPr>
      <t xml:space="preserve"> </t>
    </r>
    <r>
      <rPr>
        <sz val="12"/>
        <rFont val="Times New Roman"/>
        <family val="1"/>
      </rPr>
      <t xml:space="preserve">Entertainment costs (including meals, alcoholic beverages, social activities, tickets to shows or sports </t>
    </r>
  </si>
  <si>
    <r>
      <t>§ 200.439 -</t>
    </r>
    <r>
      <rPr>
        <sz val="7"/>
        <rFont val="Times New Roman"/>
        <family val="1"/>
      </rPr>
      <t xml:space="preserve"> </t>
    </r>
    <r>
      <rPr>
        <sz val="12"/>
        <rFont val="Times New Roman"/>
        <family val="1"/>
      </rPr>
      <t>Equipment and other capital expenditures</t>
    </r>
  </si>
  <si>
    <r>
      <t>§ 200.441 -</t>
    </r>
    <r>
      <rPr>
        <sz val="7"/>
        <rFont val="Times New Roman"/>
        <family val="1"/>
      </rPr>
      <t xml:space="preserve"> </t>
    </r>
    <r>
      <rPr>
        <sz val="12"/>
        <rFont val="Times New Roman"/>
        <family val="1"/>
      </rPr>
      <t>Fines, penalties, damages and other settlements</t>
    </r>
  </si>
  <si>
    <r>
      <t>§ 200.442 -</t>
    </r>
    <r>
      <rPr>
        <sz val="7"/>
        <rFont val="Times New Roman"/>
        <family val="1"/>
      </rPr>
      <t xml:space="preserve"> </t>
    </r>
    <r>
      <rPr>
        <sz val="12"/>
        <rFont val="Times New Roman"/>
        <family val="1"/>
      </rPr>
      <t>Fund raising and investment management costs</t>
    </r>
  </si>
  <si>
    <r>
      <t>§ 200.443 -</t>
    </r>
    <r>
      <rPr>
        <sz val="7"/>
        <rFont val="Times New Roman"/>
        <family val="1"/>
      </rPr>
      <t xml:space="preserve"> </t>
    </r>
    <r>
      <rPr>
        <sz val="12"/>
        <rFont val="Times New Roman"/>
        <family val="1"/>
      </rPr>
      <t>Gains and losses on disposition of depreciable assets</t>
    </r>
  </si>
  <si>
    <r>
      <t>§ 200.444 -</t>
    </r>
    <r>
      <rPr>
        <sz val="7"/>
        <rFont val="Times New Roman"/>
        <family val="1"/>
      </rPr>
      <t xml:space="preserve"> </t>
    </r>
    <r>
      <rPr>
        <sz val="12"/>
        <rFont val="Times New Roman"/>
        <family val="1"/>
      </rPr>
      <t>General costs of government</t>
    </r>
  </si>
  <si>
    <r>
      <t>§ 200.445 -</t>
    </r>
    <r>
      <rPr>
        <sz val="7"/>
        <rFont val="Times New Roman"/>
        <family val="1"/>
      </rPr>
      <t xml:space="preserve"> </t>
    </r>
    <r>
      <rPr>
        <sz val="12"/>
        <rFont val="Times New Roman"/>
        <family val="1"/>
      </rPr>
      <t>Goods or services for personal use</t>
    </r>
  </si>
  <si>
    <r>
      <t>§ 200.446 -</t>
    </r>
    <r>
      <rPr>
        <sz val="7"/>
        <rFont val="Times New Roman"/>
        <family val="1"/>
      </rPr>
      <t xml:space="preserve"> </t>
    </r>
    <r>
      <rPr>
        <sz val="12"/>
        <rFont val="Times New Roman"/>
        <family val="1"/>
      </rPr>
      <t>Idle facilities and idle capacity</t>
    </r>
  </si>
  <si>
    <r>
      <t>§ 200.448 -</t>
    </r>
    <r>
      <rPr>
        <sz val="7"/>
        <rFont val="Times New Roman"/>
        <family val="1"/>
      </rPr>
      <t xml:space="preserve"> </t>
    </r>
    <r>
      <rPr>
        <sz val="12"/>
        <rFont val="Times New Roman"/>
        <family val="1"/>
      </rPr>
      <t>Intellectual property</t>
    </r>
  </si>
  <si>
    <r>
      <t>§ 200.449 -</t>
    </r>
    <r>
      <rPr>
        <sz val="7"/>
        <rFont val="Times New Roman"/>
        <family val="1"/>
      </rPr>
      <t xml:space="preserve"> </t>
    </r>
    <r>
      <rPr>
        <sz val="12"/>
        <rFont val="Times New Roman"/>
        <family val="1"/>
      </rPr>
      <t>Interest</t>
    </r>
  </si>
  <si>
    <r>
      <t>§ 200.450 -</t>
    </r>
    <r>
      <rPr>
        <sz val="7"/>
        <rFont val="Times New Roman"/>
        <family val="1"/>
      </rPr>
      <t xml:space="preserve"> </t>
    </r>
    <r>
      <rPr>
        <sz val="12"/>
        <rFont val="Times New Roman"/>
        <family val="1"/>
      </rPr>
      <t>Lobbying</t>
    </r>
  </si>
  <si>
    <r>
      <t>§ 200.451 -</t>
    </r>
    <r>
      <rPr>
        <sz val="7"/>
        <rFont val="Times New Roman"/>
        <family val="1"/>
      </rPr>
      <t xml:space="preserve"> </t>
    </r>
    <r>
      <rPr>
        <sz val="12"/>
        <rFont val="Times New Roman"/>
        <family val="1"/>
      </rPr>
      <t>Losses on other awards or contracts</t>
    </r>
  </si>
  <si>
    <r>
      <t>§ 200.454 -</t>
    </r>
    <r>
      <rPr>
        <sz val="7"/>
        <rFont val="Times New Roman"/>
        <family val="1"/>
      </rPr>
      <t xml:space="preserve"> </t>
    </r>
    <r>
      <rPr>
        <sz val="12"/>
        <rFont val="Times New Roman"/>
        <family val="1"/>
      </rPr>
      <t>Memberships, subscriptions, and professional activity costs</t>
    </r>
  </si>
  <si>
    <r>
      <t>§ 200.455 -</t>
    </r>
    <r>
      <rPr>
        <sz val="7"/>
        <rFont val="Times New Roman"/>
        <family val="1"/>
      </rPr>
      <t xml:space="preserve"> </t>
    </r>
    <r>
      <rPr>
        <sz val="12"/>
        <rFont val="Times New Roman"/>
        <family val="1"/>
      </rPr>
      <t>Organization costs</t>
    </r>
  </si>
  <si>
    <r>
      <t>§ 200.456 -</t>
    </r>
    <r>
      <rPr>
        <sz val="7"/>
        <rFont val="Times New Roman"/>
        <family val="1"/>
      </rPr>
      <t xml:space="preserve"> </t>
    </r>
    <r>
      <rPr>
        <sz val="12"/>
        <rFont val="Times New Roman"/>
        <family val="1"/>
      </rPr>
      <t>Participant support costs</t>
    </r>
  </si>
  <si>
    <r>
      <t>§ 200.458 -</t>
    </r>
    <r>
      <rPr>
        <sz val="7"/>
        <rFont val="Times New Roman"/>
        <family val="1"/>
      </rPr>
      <t xml:space="preserve"> </t>
    </r>
    <r>
      <rPr>
        <sz val="12"/>
        <rFont val="Times New Roman"/>
        <family val="1"/>
      </rPr>
      <t>Pre-award costs</t>
    </r>
  </si>
  <si>
    <r>
      <t>§ 200.460 -</t>
    </r>
    <r>
      <rPr>
        <sz val="7"/>
        <rFont val="Times New Roman"/>
        <family val="1"/>
      </rPr>
      <t xml:space="preserve"> </t>
    </r>
    <r>
      <rPr>
        <sz val="12"/>
        <rFont val="Times New Roman"/>
        <family val="1"/>
      </rPr>
      <t>Proposal costs</t>
    </r>
  </si>
  <si>
    <r>
      <t>§ 200.469 -</t>
    </r>
    <r>
      <rPr>
        <sz val="7"/>
        <rFont val="Times New Roman"/>
        <family val="1"/>
      </rPr>
      <t xml:space="preserve"> </t>
    </r>
    <r>
      <rPr>
        <sz val="12"/>
        <rFont val="Times New Roman"/>
        <family val="1"/>
      </rPr>
      <t>Student activity costs</t>
    </r>
  </si>
  <si>
    <t>This sheet calculates rates per service line by allocating all Operating Expenses (less unallowable costs) and Salaries divided by the total actual annual utilization/units sold.</t>
  </si>
  <si>
    <r>
      <t xml:space="preserve">- </t>
    </r>
    <r>
      <rPr>
        <b/>
        <u/>
        <sz val="12"/>
        <rFont val="Times New Roman"/>
        <family val="1"/>
      </rPr>
      <t>Cost per Unit Burdened Rate</t>
    </r>
    <r>
      <rPr>
        <sz val="12"/>
        <rFont val="Times New Roman"/>
        <family val="1"/>
      </rPr>
      <t>: The rate calculated is based on all direct expenses divided by the total units sold (internal and external) for the fiscal year. The Burdened Rate does not include the F&amp;A rate.</t>
    </r>
  </si>
  <si>
    <r>
      <t xml:space="preserve">- </t>
    </r>
    <r>
      <rPr>
        <b/>
        <u/>
        <sz val="12"/>
        <rFont val="Times New Roman"/>
        <family val="1"/>
      </rPr>
      <t>Cost per Unit before Institutional Support</t>
    </r>
    <r>
      <rPr>
        <sz val="12"/>
        <rFont val="Times New Roman"/>
        <family val="1"/>
      </rPr>
      <t>: The rate calculated is based on expenses paid by the FSEA ChartField divided by the total units sold (internal and external) for the fiscal year.</t>
    </r>
  </si>
  <si>
    <t>- Use the Additional Details tab to provide details/breakdown of the different transfers In and Out for the FSEA.</t>
  </si>
  <si>
    <t>Col. B - Select "N" if the expenditures were paid with the FSEA ChartField only or "Y" if Institutional Support (funds other than the FSEA fund) paid the expenditures.  Examples of Institutional  Support funds are 101 (State Appropriations), 211 (Research IDC Funding), and 165 (Service Center Support).</t>
  </si>
  <si>
    <t>Add Service Line 41</t>
  </si>
  <si>
    <t>Add Service Line 42</t>
  </si>
  <si>
    <t>Add Service Line 43</t>
  </si>
  <si>
    <t>Add Service Line 44</t>
  </si>
  <si>
    <t>Add Service Line 45</t>
  </si>
  <si>
    <t>Add Service Line 46</t>
  </si>
  <si>
    <t>Add Service Line 47</t>
  </si>
  <si>
    <t>Add Service Line 48</t>
  </si>
  <si>
    <t>Add Service Line 49</t>
  </si>
  <si>
    <t>Add Service Line 50</t>
  </si>
  <si>
    <t>Add Service Line 51</t>
  </si>
  <si>
    <t>Add Service Line 52</t>
  </si>
  <si>
    <t>Add Service Line 53</t>
  </si>
  <si>
    <t>Add Service Line 54</t>
  </si>
  <si>
    <t>Add Service Line 55</t>
  </si>
  <si>
    <t>Add Service Line 56</t>
  </si>
  <si>
    <t>Add Service Line 57</t>
  </si>
  <si>
    <t>Add Service Line 58</t>
  </si>
  <si>
    <t>Add Service Line 59</t>
  </si>
  <si>
    <t>Add Service Line 60</t>
  </si>
  <si>
    <t>Add Service Line 61</t>
  </si>
  <si>
    <t>Add Service Line 62</t>
  </si>
  <si>
    <t>Add Service Line 63</t>
  </si>
  <si>
    <t>Add Service Line 64</t>
  </si>
  <si>
    <t>Add Service Line 65</t>
  </si>
  <si>
    <t>Add Service Line 66</t>
  </si>
  <si>
    <t>Add Service Line 67</t>
  </si>
  <si>
    <t>Add Service Line 68</t>
  </si>
  <si>
    <t>Add Service Line 69</t>
  </si>
  <si>
    <t>Add Service Line 70</t>
  </si>
  <si>
    <t>Add Service Line 71</t>
  </si>
  <si>
    <t>Add Service Line 72</t>
  </si>
  <si>
    <t>Add Service Line 73</t>
  </si>
  <si>
    <t>Add Service Line 74</t>
  </si>
  <si>
    <t>Add Service Line 75</t>
  </si>
  <si>
    <t>Add Service Line 76</t>
  </si>
  <si>
    <t>Add Service Line 77</t>
  </si>
  <si>
    <t>Add Service Line 78</t>
  </si>
  <si>
    <t>Add Service Line 79</t>
  </si>
  <si>
    <t>Add Service Line 80</t>
  </si>
  <si>
    <t>Add Service Line 81</t>
  </si>
  <si>
    <t>Add Service Line 82</t>
  </si>
  <si>
    <t>Add Service Line 83</t>
  </si>
  <si>
    <t>Add Service Line 84</t>
  </si>
  <si>
    <t>Add Service Line 85</t>
  </si>
  <si>
    <t>Add Service Line 86</t>
  </si>
  <si>
    <t>Add Service Line 87</t>
  </si>
  <si>
    <t>Add Service Line 88</t>
  </si>
  <si>
    <t>Add Service Line 89</t>
  </si>
  <si>
    <t>Add Service Line 90</t>
  </si>
  <si>
    <t>Add Service Line 91</t>
  </si>
  <si>
    <t>Add Service Line 92</t>
  </si>
  <si>
    <t>Add Service Line 93</t>
  </si>
  <si>
    <t>Add Service Line 94</t>
  </si>
  <si>
    <t>Add Service Line 95</t>
  </si>
  <si>
    <t>Add Service Line 96</t>
  </si>
  <si>
    <t>Add Service Line 97</t>
  </si>
  <si>
    <t>Add Service Line 98</t>
  </si>
  <si>
    <t>Add Service Line 99</t>
  </si>
  <si>
    <t>Add Service Line 100</t>
  </si>
  <si>
    <t>Figure 1 - FSEA Unit Name</t>
  </si>
  <si>
    <t>Figure 2 - Primary FSEA Charfield and Institutional Support Chartfield</t>
  </si>
  <si>
    <t>Figure 3 - Proposed Rates Box in Onbase  (Lists current rates and allows for proposed rate changes)</t>
  </si>
  <si>
    <t>Section 1: FSEA General Information - These should match fields in Section 1 and Section 2 of OnBase (See Figures 1 and 2 below)</t>
  </si>
  <si>
    <t>N/A</t>
  </si>
  <si>
    <t>Add Service Line 1</t>
  </si>
  <si>
    <t>Add Service Line 2</t>
  </si>
  <si>
    <t>Staff 1</t>
  </si>
  <si>
    <t>Staff 2</t>
  </si>
  <si>
    <t>Once completed with all steps please upload to the Rate Review Submission Form on OnBase.</t>
  </si>
  <si>
    <t>Fiscal Year 2025 (July 1, 2024 through June 30, 2025)</t>
  </si>
  <si>
    <r>
      <t xml:space="preserve">- Using your operating/point of sale system, enter in the Revenue Reconciliation section the </t>
    </r>
    <r>
      <rPr>
        <b/>
        <sz val="10"/>
        <color rgb="FFFF0000"/>
        <rFont val="Arial"/>
        <family val="2"/>
      </rPr>
      <t>Account Receivables Beginning Balance as of July 1, 2024.</t>
    </r>
  </si>
  <si>
    <r>
      <t xml:space="preserve">- Using your operating/point of sale system, enter in the Revenue Reconciliation section the </t>
    </r>
    <r>
      <rPr>
        <b/>
        <sz val="10"/>
        <color rgb="FF0000FF"/>
        <rFont val="Arial"/>
        <family val="2"/>
      </rPr>
      <t>Account Receivables Ending Balance as of June 30, 2025</t>
    </r>
    <r>
      <rPr>
        <sz val="10"/>
        <color rgb="FF0000FF"/>
        <rFont val="Arial"/>
        <family val="2"/>
      </rPr>
      <t>.</t>
    </r>
  </si>
  <si>
    <t>- If you have more than 20 service lines, contact Auxiliary Accounting at ga-aux@ad.ufl.edu to edit the workbook.</t>
  </si>
  <si>
    <r>
      <t xml:space="preserve">- </t>
    </r>
    <r>
      <rPr>
        <b/>
        <sz val="10"/>
        <rFont val="Arial"/>
        <family val="2"/>
      </rPr>
      <t xml:space="preserve">ChartField </t>
    </r>
    <r>
      <rPr>
        <sz val="10"/>
        <rFont val="Arial"/>
        <family val="2"/>
      </rPr>
      <t>must include at least Department ID, Fund, and Flex Code (if applicable).</t>
    </r>
  </si>
  <si>
    <r>
      <t>-</t>
    </r>
    <r>
      <rPr>
        <b/>
        <sz val="10"/>
        <rFont val="Arial"/>
        <family val="2"/>
      </rPr>
      <t xml:space="preserve"> Institutional Support (Yes/No)</t>
    </r>
    <r>
      <rPr>
        <sz val="10"/>
        <rFont val="Arial"/>
        <family val="2"/>
      </rPr>
      <t xml:space="preserve"> (Y/N dropdown) - Are any expenditures directly related to the operations of the FSEA paid for with funds other than the FSEA fund? Examples of Institutional Support funds are 101 (State Appropriations), 211 (Research IDC Funding), and 165 (Service Center Support).</t>
    </r>
  </si>
  <si>
    <r>
      <t xml:space="preserve">- </t>
    </r>
    <r>
      <rPr>
        <b/>
        <sz val="10"/>
        <rFont val="Arial"/>
        <family val="2"/>
      </rPr>
      <t>Expense Account</t>
    </r>
    <r>
      <rPr>
        <sz val="10"/>
        <rFont val="Arial"/>
        <family val="2"/>
      </rPr>
      <t xml:space="preserve"> is the general ledger account where the expenditure was charged to. What is typed in this cell will populate the next column expenditure Description/Account Title.</t>
    </r>
  </si>
  <si>
    <r>
      <rPr>
        <b/>
        <sz val="10"/>
        <rFont val="Arial"/>
        <family val="2"/>
      </rPr>
      <t>- (A) Total Expenditures</t>
    </r>
    <r>
      <rPr>
        <sz val="10"/>
        <rFont val="Arial"/>
        <family val="2"/>
      </rPr>
      <t xml:space="preserve"> amounts should be taken from PeopleSoft. Salaries are recorded elsewhere. </t>
    </r>
  </si>
  <si>
    <r>
      <rPr>
        <b/>
        <sz val="10"/>
        <color theme="1"/>
        <rFont val="Arial"/>
        <family val="2"/>
      </rPr>
      <t>- (B) Accrual Adjustment/Corrections</t>
    </r>
    <r>
      <rPr>
        <sz val="10"/>
        <color theme="1"/>
        <rFont val="Arial"/>
        <family val="2"/>
      </rPr>
      <t xml:space="preserve"> column is for errors or/and corrections of expenses that do not tie to the revenues brought in for this time period. For example, an expense was recorded under lab supplies but it should have been gas, liquid/compressed or lab supplies were recorded under a different chartfield. Enter additions with a positive sign and deductions with a negative sign.</t>
    </r>
  </si>
  <si>
    <r>
      <rPr>
        <b/>
        <u/>
        <sz val="10"/>
        <rFont val="Arial"/>
        <family val="2"/>
      </rPr>
      <t>- (C) Excluded Unallowable Expenses</t>
    </r>
    <r>
      <rPr>
        <u/>
        <sz val="10"/>
        <rFont val="Arial"/>
        <family val="2"/>
      </rPr>
      <t xml:space="preserve"> for Internal Rate are all expenditures paid by the FSEA ChartField unallowable per CFR200-Subpart E "Cost Principles". Enter the amount with a positive sign.</t>
    </r>
  </si>
  <si>
    <r>
      <t xml:space="preserve">- </t>
    </r>
    <r>
      <rPr>
        <b/>
        <sz val="10"/>
        <rFont val="Arial"/>
        <family val="2"/>
      </rPr>
      <t>Employee Name</t>
    </r>
    <r>
      <rPr>
        <sz val="10"/>
        <rFont val="Arial"/>
        <family val="2"/>
      </rPr>
      <t xml:space="preserve"> is the employee who works directly with the fee-for-service educational activity and has effort allocated to service lines.</t>
    </r>
  </si>
  <si>
    <r>
      <t xml:space="preserve">- </t>
    </r>
    <r>
      <rPr>
        <b/>
        <sz val="10"/>
        <rFont val="Arial"/>
        <family val="2"/>
      </rPr>
      <t>Employee UF ID</t>
    </r>
    <r>
      <rPr>
        <sz val="10"/>
        <rFont val="Arial"/>
        <family val="2"/>
      </rPr>
      <t xml:space="preserve"> is the employee's unique ID number.</t>
    </r>
  </si>
  <si>
    <r>
      <t xml:space="preserve">- </t>
    </r>
    <r>
      <rPr>
        <b/>
        <sz val="10"/>
        <rFont val="Arial"/>
        <family val="2"/>
      </rPr>
      <t>Employee Category</t>
    </r>
    <r>
      <rPr>
        <sz val="10"/>
        <rFont val="Arial"/>
        <family val="2"/>
      </rPr>
      <t xml:space="preserve"> is a dropdown Student OPS/Other OPS/Graduate Assistant/Clinical Post Docs/Exempt Teams/Non-Exempt Teams/Faculty. This helps us know which fringe benefit pool rate the employee is under.</t>
    </r>
  </si>
  <si>
    <r>
      <t xml:space="preserve">- </t>
    </r>
    <r>
      <rPr>
        <b/>
        <sz val="10"/>
        <rFont val="Arial"/>
        <family val="2"/>
      </rPr>
      <t>Payroll Cost Distribution ChartField</t>
    </r>
    <r>
      <rPr>
        <sz val="10"/>
        <rFont val="Arial"/>
        <family val="2"/>
      </rPr>
      <t xml:space="preserve"> must include at least Department ID, Fund, and Flex Code (fi applicable). This is where the employee's effort distribution is paid from. </t>
    </r>
  </si>
  <si>
    <r>
      <t>-</t>
    </r>
    <r>
      <rPr>
        <b/>
        <sz val="10"/>
        <rFont val="Arial"/>
        <family val="2"/>
      </rPr>
      <t xml:space="preserve"> Institutional Support (Yes/No)</t>
    </r>
    <r>
      <rPr>
        <sz val="10"/>
        <rFont val="Arial"/>
        <family val="2"/>
      </rPr>
      <t xml:space="preserve"> (Y/N dropdown) - Are any expenditures directly related to the operations of the FSEA paid for with funds other than the FSEA fund? Examples of Institutional Support funds are 101 (State Appropriations) and 211 (Research IDC Funding).</t>
    </r>
  </si>
  <si>
    <t>- List only capital equipment (asset cost equal to or greater than $10,000) that is utilized in the FSEA.</t>
  </si>
  <si>
    <r>
      <t xml:space="preserve">- Please review the list of assets assigned to the FSEA chartfield through the Asset Management system or run the query </t>
    </r>
    <r>
      <rPr>
        <b/>
        <sz val="10"/>
        <rFont val="Arial"/>
        <family val="2"/>
      </rPr>
      <t>UF_AM_ALL_ASSETS_DEPT</t>
    </r>
    <r>
      <rPr>
        <sz val="10"/>
        <rFont val="Arial"/>
        <family val="2"/>
      </rPr>
      <t xml:space="preserve">. The Auxiliary Accounting Office will be using the query to verify the information that is recorded here. If equipment is used less than 100% for the FSEA, please provide details on Tab 8 (Additional details) explaining who else is using it. </t>
    </r>
  </si>
  <si>
    <t>Rates-July 1, 2023 (FY24) - These are the rates you have listed in OnBase. (See Figure 3 below)</t>
  </si>
  <si>
    <t xml:space="preserve">Current Rates- July 1, 2024 (FY25) </t>
  </si>
  <si>
    <t xml:space="preserve">Proposed Rates- July 1, 2025 (FY26) </t>
  </si>
  <si>
    <t>- If rates are changed please make sure proposed FY26 rates are also listed in the Proposed Rates box in Section 2 of the OnBase Form. (See Figure 3 below)</t>
  </si>
  <si>
    <t>Other</t>
  </si>
  <si>
    <t xml:space="preserve">Other </t>
  </si>
  <si>
    <t>Section 2: Rates</t>
  </si>
  <si>
    <t>Section 1: Expenses</t>
  </si>
  <si>
    <t>Section 3: Explanations</t>
  </si>
  <si>
    <t>Variance Between Proposed FY26 Rates and FY25</t>
  </si>
  <si>
    <t>%Variance Between Proposed FY26 Rates and FY25</t>
  </si>
  <si>
    <t>Variance Between Proposed FY26 Rates and Full Burdened Rates</t>
  </si>
  <si>
    <t>%Variance Between Proposed FY26 Rates and Full Burdened Rates</t>
  </si>
  <si>
    <r>
      <t xml:space="preserve">'- If rates are changed please make sure </t>
    </r>
    <r>
      <rPr>
        <b/>
        <sz val="10"/>
        <color rgb="FF0000FF"/>
        <rFont val="Arial"/>
        <family val="2"/>
      </rPr>
      <t>Proposed FY26 Rates</t>
    </r>
    <r>
      <rPr>
        <sz val="10"/>
        <rFont val="Arial"/>
        <family val="2"/>
      </rPr>
      <t xml:space="preserve"> are also listed in the </t>
    </r>
    <r>
      <rPr>
        <b/>
        <sz val="10"/>
        <color rgb="FF0000FF"/>
        <rFont val="Arial"/>
        <family val="2"/>
      </rPr>
      <t>Proposed Rates</t>
    </r>
    <r>
      <rPr>
        <sz val="10"/>
        <rFont val="Arial"/>
        <family val="2"/>
      </rPr>
      <t xml:space="preserve"> box in </t>
    </r>
    <r>
      <rPr>
        <b/>
        <sz val="10"/>
        <color rgb="FF0000FF"/>
        <rFont val="Arial"/>
        <family val="2"/>
      </rPr>
      <t xml:space="preserve">Section 2 </t>
    </r>
    <r>
      <rPr>
        <sz val="10"/>
        <rFont val="Arial"/>
        <family val="2"/>
      </rPr>
      <t xml:space="preserve">of the </t>
    </r>
    <r>
      <rPr>
        <b/>
        <sz val="10"/>
        <rFont val="Arial"/>
        <family val="2"/>
      </rPr>
      <t>OnBase Form</t>
    </r>
    <r>
      <rPr>
        <sz val="10"/>
        <rFont val="Arial"/>
        <family val="2"/>
      </rPr>
      <t>. (</t>
    </r>
    <r>
      <rPr>
        <b/>
        <sz val="10"/>
        <rFont val="Arial"/>
        <family val="2"/>
      </rPr>
      <t>See Figure 3 below</t>
    </r>
    <r>
      <rPr>
        <sz val="10"/>
        <rFont val="Arial"/>
        <family val="2"/>
      </rPr>
      <t>)</t>
    </r>
  </si>
  <si>
    <r>
      <t>- Input is only required in "</t>
    </r>
    <r>
      <rPr>
        <b/>
        <sz val="10"/>
        <rFont val="Arial"/>
        <family val="2"/>
      </rPr>
      <t xml:space="preserve">Section 2: Rates" </t>
    </r>
    <r>
      <rPr>
        <sz val="10"/>
        <rFont val="Arial"/>
        <family val="2"/>
      </rPr>
      <t>to provide current fiscal year rates, and proposed rates for the next fiscal year.</t>
    </r>
  </si>
  <si>
    <t xml:space="preserve">- In Section 3, provide justification about the proposed rate increased when it is above the Burdened Rate for internal customers rates, and if you have "Other" rates, please describe who the customers are or when you use this "Other" rate category. </t>
  </si>
  <si>
    <t>- If needed, provide additional information or backup documents to support the costs allocated to the FSEA activity during 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</si>
</sst>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00"/>
    <numFmt numFmtId="166" formatCode="mm/dd/yy"/>
    <numFmt numFmtId="167" formatCode="0_);[Red]\(0\)"/>
    <numFmt numFmtId="168" formatCode="General_)"/>
    <numFmt numFmtId="169" formatCode="0.0%"/>
    <numFmt numFmtId="170" formatCode="_(&quot;$&quot;* #,##0_);_(&quot;$&quot;* \(#,##0\);_(&quot;$&quot;* &quot;-&quot;??_);_(@_)"/>
  </numFmts>
  <fonts count="10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0"/>
      <name val="Arial"/>
      <family val="2"/>
    </font>
    <font>
      <u/>
      <sz val="10"/>
      <color indexed="12"/>
      <name val="Arial"/>
      <family val="2"/>
    </font>
    <font>
      <sz val="14"/>
      <name val="Arial"/>
      <family val="2"/>
    </font>
    <font>
      <sz val="10"/>
      <name val="Arial Black"/>
      <family val="2"/>
    </font>
    <font>
      <sz val="10"/>
      <color indexed="8"/>
      <name val="Arial"/>
      <family val="2"/>
    </font>
    <font>
      <sz val="10"/>
      <name val="Arial"/>
      <family val="2"/>
    </font>
    <font>
      <sz val="10"/>
      <name val="MS Sans Serif"/>
      <family val="2"/>
    </font>
    <font>
      <sz val="11"/>
      <name val="Arial"/>
      <family val="2"/>
    </font>
    <font>
      <b/>
      <sz val="12"/>
      <name val="Arial"/>
      <family val="2"/>
    </font>
    <font>
      <sz val="8"/>
      <name val="Arial"/>
      <family val="2"/>
    </font>
    <font>
      <sz val="10"/>
      <name val="Arial"/>
      <family val="2"/>
    </font>
    <font>
      <sz val="10"/>
      <name val="Arial"/>
      <family val="2"/>
    </font>
    <font>
      <b/>
      <u/>
      <sz val="11"/>
      <name val="Arial"/>
      <family val="2"/>
    </font>
    <font>
      <i/>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Helv"/>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Unicode MS"/>
      <family val="2"/>
    </font>
    <font>
      <sz val="11"/>
      <color theme="1"/>
      <name val="Calibri"/>
      <family val="2"/>
    </font>
    <font>
      <sz val="10"/>
      <name val="Courier"/>
      <family val="3"/>
    </font>
    <font>
      <sz val="11"/>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0"/>
      <color theme="1"/>
      <name val="Arial"/>
      <family val="2"/>
    </font>
    <font>
      <b/>
      <sz val="20"/>
      <color rgb="FF2E74B5"/>
      <name val="Calibri Light"/>
      <family val="2"/>
    </font>
    <font>
      <b/>
      <sz val="16"/>
      <color theme="3"/>
      <name val="Calibri"/>
      <family val="2"/>
      <scheme val="minor"/>
    </font>
    <font>
      <sz val="11"/>
      <name val="Calibri"/>
      <family val="2"/>
    </font>
    <font>
      <i/>
      <sz val="10"/>
      <name val="Arial"/>
      <family val="2"/>
    </font>
    <font>
      <b/>
      <sz val="14"/>
      <name val="Times New Roman"/>
      <family val="1"/>
    </font>
    <font>
      <sz val="12"/>
      <name val="Times New Roman"/>
      <family val="1"/>
    </font>
    <font>
      <b/>
      <sz val="14"/>
      <color theme="3"/>
      <name val="Calibri"/>
      <family val="2"/>
      <scheme val="minor"/>
    </font>
    <font>
      <b/>
      <i/>
      <sz val="12"/>
      <name val="Times New Roman"/>
      <family val="1"/>
    </font>
    <font>
      <b/>
      <u/>
      <sz val="10.5"/>
      <name val="Calibri"/>
      <family val="2"/>
    </font>
    <font>
      <i/>
      <sz val="12"/>
      <name val="Times New Roman"/>
      <family val="1"/>
    </font>
    <font>
      <b/>
      <sz val="10"/>
      <name val="Calibri"/>
      <family val="2"/>
    </font>
    <font>
      <b/>
      <sz val="10"/>
      <name val="Times New Roman"/>
      <family val="1"/>
    </font>
    <font>
      <sz val="12"/>
      <color rgb="FF0000FF"/>
      <name val="Times New Roman"/>
      <family val="1"/>
    </font>
    <font>
      <b/>
      <sz val="18"/>
      <color theme="0"/>
      <name val="Calibri"/>
      <family val="2"/>
      <scheme val="minor"/>
    </font>
    <font>
      <b/>
      <sz val="15"/>
      <color theme="0"/>
      <name val="Calibri"/>
      <family val="2"/>
      <scheme val="minor"/>
    </font>
    <font>
      <sz val="12"/>
      <color theme="1"/>
      <name val="Calibri"/>
      <family val="2"/>
      <scheme val="minor"/>
    </font>
    <font>
      <sz val="10"/>
      <color theme="1"/>
      <name val="Tahoma"/>
      <family val="2"/>
    </font>
    <font>
      <sz val="16"/>
      <color theme="1"/>
      <name val="Calibri"/>
      <family val="2"/>
      <scheme val="minor"/>
    </font>
    <font>
      <sz val="12"/>
      <name val="Arial"/>
      <family val="2"/>
    </font>
    <font>
      <b/>
      <sz val="10"/>
      <color theme="1"/>
      <name val="Arial"/>
      <family val="2"/>
    </font>
    <font>
      <b/>
      <sz val="9"/>
      <color indexed="81"/>
      <name val="Tahoma"/>
      <family val="2"/>
    </font>
    <font>
      <sz val="9"/>
      <color indexed="81"/>
      <name val="Tahoma"/>
      <family val="2"/>
    </font>
    <font>
      <sz val="10"/>
      <color rgb="FFFF0000"/>
      <name val="Arial"/>
      <family val="2"/>
    </font>
    <font>
      <b/>
      <sz val="10"/>
      <color rgb="FFFF0000"/>
      <name val="Arial"/>
      <family val="2"/>
    </font>
    <font>
      <b/>
      <sz val="11"/>
      <name val="Calibri"/>
      <family val="2"/>
      <scheme val="minor"/>
    </font>
    <font>
      <b/>
      <sz val="11"/>
      <name val="Arial"/>
      <family val="2"/>
    </font>
    <font>
      <sz val="10"/>
      <color rgb="FF0000FF"/>
      <name val="Arial"/>
      <family val="2"/>
    </font>
    <font>
      <b/>
      <sz val="12"/>
      <color theme="1"/>
      <name val="Arial"/>
      <family val="2"/>
    </font>
    <font>
      <sz val="12"/>
      <color rgb="FF0000FF"/>
      <name val="Arial"/>
      <family val="2"/>
    </font>
    <font>
      <b/>
      <sz val="22"/>
      <name val="Arial"/>
      <family val="2"/>
    </font>
    <font>
      <b/>
      <u/>
      <sz val="10"/>
      <name val="Arial"/>
      <family val="2"/>
    </font>
    <font>
      <sz val="11"/>
      <color indexed="8"/>
      <name val="Calibri"/>
      <family val="2"/>
      <scheme val="minor"/>
    </font>
    <font>
      <b/>
      <sz val="10"/>
      <color indexed="0"/>
      <name val="Arial"/>
      <family val="2"/>
    </font>
    <font>
      <b/>
      <i/>
      <sz val="12"/>
      <name val="Calibri Light"/>
      <family val="2"/>
    </font>
    <font>
      <sz val="10.5"/>
      <color rgb="FF0000FF"/>
      <name val="Calibri"/>
      <family val="2"/>
    </font>
    <font>
      <b/>
      <sz val="12"/>
      <color rgb="FF0000FF"/>
      <name val="Times New Roman"/>
      <family val="1"/>
    </font>
    <font>
      <b/>
      <sz val="11"/>
      <color theme="1"/>
      <name val="Calibri"/>
      <family val="2"/>
      <scheme val="minor"/>
    </font>
    <font>
      <u/>
      <sz val="11"/>
      <color theme="10"/>
      <name val="Calibri"/>
      <family val="2"/>
      <scheme val="minor"/>
    </font>
    <font>
      <b/>
      <sz val="22"/>
      <name val="Calibri"/>
      <family val="2"/>
      <scheme val="minor"/>
    </font>
    <font>
      <b/>
      <sz val="10"/>
      <color rgb="FF0000FF"/>
      <name val="Arial"/>
      <family val="2"/>
    </font>
    <font>
      <b/>
      <u/>
      <sz val="16"/>
      <color theme="3"/>
      <name val="Calibri"/>
      <family val="2"/>
      <scheme val="minor"/>
    </font>
    <font>
      <sz val="10"/>
      <color rgb="FF0000FF"/>
      <name val="Calibri"/>
      <family val="2"/>
    </font>
    <font>
      <u/>
      <sz val="10"/>
      <name val="Arial"/>
      <family val="2"/>
    </font>
    <font>
      <u/>
      <sz val="12"/>
      <name val="Times New Roman"/>
      <family val="1"/>
    </font>
    <font>
      <b/>
      <u/>
      <sz val="12"/>
      <name val="Times New Roman"/>
      <family val="1"/>
    </font>
    <font>
      <b/>
      <u/>
      <sz val="12"/>
      <name val="Symbol"/>
      <family val="1"/>
      <charset val="2"/>
    </font>
    <font>
      <sz val="7"/>
      <name val="Times New Roman"/>
      <family val="1"/>
    </font>
    <font>
      <sz val="10"/>
      <color rgb="FF0000FF"/>
      <name val="Times New Roman"/>
      <family val="1"/>
    </font>
    <font>
      <b/>
      <sz val="12"/>
      <name val="Times New Roman"/>
      <family val="1"/>
    </font>
    <font>
      <sz val="12"/>
      <name val="Symbol"/>
      <family val="1"/>
      <charset val="2"/>
    </font>
    <font>
      <sz val="18"/>
      <name val="Arial"/>
      <family val="2"/>
    </font>
    <font>
      <sz val="11"/>
      <name val="Times New Roman"/>
      <family val="1"/>
    </font>
    <font>
      <b/>
      <sz val="12"/>
      <color theme="0"/>
      <name val="Calibri"/>
      <family val="2"/>
      <scheme val="minor"/>
    </font>
  </fonts>
  <fills count="5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EF8D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8C8C8"/>
      </patternFill>
    </fill>
    <fill>
      <patternFill patternType="solid">
        <fgColor theme="3" tint="0.59999389629810485"/>
        <bgColor indexed="64"/>
      </patternFill>
    </fill>
    <fill>
      <patternFill patternType="solid">
        <fgColor theme="9" tint="-0.249977111117893"/>
        <bgColor indexed="64"/>
      </patternFill>
    </fill>
    <fill>
      <patternFill patternType="solid">
        <fgColor rgb="FF00B050"/>
        <bgColor indexed="64"/>
      </patternFill>
    </fill>
    <fill>
      <patternFill patternType="solid">
        <fgColor rgb="FFE2AC00"/>
        <bgColor indexed="64"/>
      </patternFill>
    </fill>
    <fill>
      <patternFill patternType="solid">
        <fgColor theme="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theme="4"/>
      </top>
      <bottom/>
      <diagonal/>
    </border>
    <border>
      <left style="thin">
        <color indexed="64"/>
      </left>
      <right/>
      <top style="thick">
        <color theme="4"/>
      </top>
      <bottom style="thin">
        <color indexed="64"/>
      </bottom>
      <diagonal/>
    </border>
    <border>
      <left/>
      <right style="thin">
        <color indexed="64"/>
      </right>
      <top style="thick">
        <color theme="4"/>
      </top>
      <bottom style="thin">
        <color indexed="64"/>
      </bottom>
      <diagonal/>
    </border>
    <border>
      <left style="thin">
        <color indexed="64"/>
      </left>
      <right style="thin">
        <color indexed="64"/>
      </right>
      <top style="thin">
        <color indexed="64"/>
      </top>
      <bottom/>
      <diagonal/>
    </border>
    <border>
      <left/>
      <right/>
      <top style="thick">
        <color theme="4"/>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ck">
        <color theme="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ck">
        <color theme="4"/>
      </top>
      <bottom style="thin">
        <color indexed="64"/>
      </bottom>
      <diagonal/>
    </border>
    <border>
      <left/>
      <right style="thin">
        <color indexed="64"/>
      </right>
      <top style="thick">
        <color theme="4"/>
      </top>
      <bottom/>
      <diagonal/>
    </border>
    <border>
      <left style="thin">
        <color indexed="64"/>
      </left>
      <right/>
      <top style="thick">
        <color theme="4"/>
      </top>
      <bottom/>
      <diagonal/>
    </border>
    <border>
      <left style="double">
        <color auto="1"/>
      </left>
      <right style="double">
        <color auto="1"/>
      </right>
      <top style="double">
        <color auto="1"/>
      </top>
      <bottom style="double">
        <color auto="1"/>
      </bottom>
      <diagonal/>
    </border>
    <border>
      <left style="thin">
        <color indexed="64"/>
      </left>
      <right style="medium">
        <color indexed="64"/>
      </right>
      <top style="thin">
        <color indexed="64"/>
      </top>
      <bottom style="thin">
        <color indexed="64"/>
      </bottom>
      <diagonal/>
    </border>
    <border>
      <left/>
      <right/>
      <top style="thick">
        <color theme="4"/>
      </top>
      <bottom style="thick">
        <color theme="4"/>
      </bottom>
      <diagonal/>
    </border>
  </borders>
  <cellStyleXfs count="1677">
    <xf numFmtId="0" fontId="0" fillId="0" borderId="0"/>
    <xf numFmtId="43" fontId="7" fillId="0" borderId="0" applyFont="0" applyFill="0" applyBorder="0" applyAlignment="0" applyProtection="0"/>
    <xf numFmtId="44" fontId="7" fillId="0" borderId="0" applyFont="0" applyFill="0" applyBorder="0" applyAlignment="0" applyProtection="0"/>
    <xf numFmtId="0" fontId="11" fillId="0" borderId="0" applyNumberFormat="0" applyFill="0" applyBorder="0" applyAlignment="0" applyProtection="0">
      <alignment vertical="top"/>
      <protection locked="0"/>
    </xf>
    <xf numFmtId="0" fontId="14" fillId="0" borderId="0"/>
    <xf numFmtId="9" fontId="7" fillId="0" borderId="0" applyFont="0" applyFill="0" applyBorder="0" applyAlignment="0" applyProtection="0"/>
    <xf numFmtId="0" fontId="8" fillId="0" borderId="0"/>
    <xf numFmtId="0" fontId="8" fillId="0" borderId="0"/>
    <xf numFmtId="0" fontId="8" fillId="0" borderId="0"/>
    <xf numFmtId="44" fontId="8" fillId="0" borderId="0" applyFont="0" applyFill="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6" fillId="6"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6" fillId="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6" fillId="1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6" fillId="1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6" fillId="1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6" fillId="16"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6" fillId="7"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6" fillId="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6" fillId="1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6"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6" fillId="15"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6" fillId="1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7" fillId="36" borderId="20"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0" fontId="28" fillId="37" borderId="21"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xf numFmtId="8" fontId="16" fillId="0" borderId="0" applyFont="0" applyFill="0" applyBorder="0" applyAlignment="0" applyProtection="0"/>
    <xf numFmtId="8" fontId="16" fillId="0" borderId="0" applyFont="0" applyFill="0" applyBorder="0" applyAlignment="0" applyProtection="0"/>
    <xf numFmtId="8" fontId="16" fillId="0" borderId="0" applyFont="0" applyFill="0" applyBorder="0" applyAlignment="0" applyProtection="0"/>
    <xf numFmtId="8" fontId="16" fillId="0" borderId="0" applyFont="0" applyFill="0" applyBorder="0" applyAlignment="0" applyProtection="0"/>
    <xf numFmtId="8" fontId="16" fillId="0" borderId="0" applyFont="0" applyFill="0" applyBorder="0" applyAlignment="0" applyProtection="0"/>
    <xf numFmtId="8" fontId="16" fillId="0" borderId="0" applyFont="0" applyFill="0" applyBorder="0" applyAlignment="0" applyProtection="0"/>
    <xf numFmtId="8" fontId="16" fillId="0" borderId="0" applyFont="0" applyFill="0" applyBorder="0" applyAlignment="0" applyProtection="0"/>
    <xf numFmtId="44" fontId="8" fillId="0" borderId="0" applyFont="0" applyFill="0" applyBorder="0" applyAlignment="0" applyProtection="0"/>
    <xf numFmtId="8" fontId="1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8" fontId="1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7" fontId="8" fillId="0" borderId="0" applyFont="0" applyFill="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22"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5" fillId="23" borderId="20" applyNumberFormat="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8" fillId="0" borderId="0"/>
    <xf numFmtId="0" fontId="38" fillId="0" borderId="0"/>
    <xf numFmtId="0" fontId="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38" fillId="0" borderId="0"/>
    <xf numFmtId="0" fontId="8" fillId="0" borderId="0"/>
    <xf numFmtId="0" fontId="8" fillId="0" borderId="0"/>
    <xf numFmtId="0" fontId="38" fillId="0" borderId="0"/>
    <xf numFmtId="0" fontId="38" fillId="0" borderId="0"/>
    <xf numFmtId="0" fontId="6" fillId="0" borderId="0"/>
    <xf numFmtId="0" fontId="6" fillId="0" borderId="0"/>
    <xf numFmtId="0" fontId="38" fillId="0" borderId="0"/>
    <xf numFmtId="0" fontId="38" fillId="0" borderId="0"/>
    <xf numFmtId="0" fontId="8" fillId="0" borderId="0"/>
    <xf numFmtId="0" fontId="8" fillId="0" borderId="0"/>
    <xf numFmtId="0" fontId="8" fillId="0" borderId="0"/>
    <xf numFmtId="0" fontId="38" fillId="0" borderId="0"/>
    <xf numFmtId="0" fontId="3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3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38" fillId="0" borderId="0"/>
    <xf numFmtId="0" fontId="8" fillId="0" borderId="0"/>
    <xf numFmtId="0" fontId="8" fillId="0" borderId="0"/>
    <xf numFmtId="0" fontId="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3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6" fillId="0" borderId="0"/>
    <xf numFmtId="0" fontId="8" fillId="0" borderId="0"/>
    <xf numFmtId="0" fontId="3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3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38" fillId="0" borderId="0"/>
    <xf numFmtId="0" fontId="38" fillId="0" borderId="0"/>
    <xf numFmtId="0" fontId="8" fillId="0" borderId="0"/>
    <xf numFmtId="0" fontId="8" fillId="0" borderId="0"/>
    <xf numFmtId="0" fontId="8" fillId="0" borderId="0"/>
    <xf numFmtId="0" fontId="38" fillId="0" borderId="0"/>
    <xf numFmtId="0" fontId="38" fillId="0" borderId="0"/>
    <xf numFmtId="0" fontId="8" fillId="0" borderId="0"/>
    <xf numFmtId="0" fontId="8" fillId="0" borderId="0"/>
    <xf numFmtId="0" fontId="38" fillId="0" borderId="0"/>
    <xf numFmtId="0" fontId="38" fillId="0" borderId="0"/>
    <xf numFmtId="0" fontId="8" fillId="0" borderId="0"/>
    <xf numFmtId="0" fontId="8" fillId="0" borderId="0"/>
    <xf numFmtId="0" fontId="38" fillId="0" borderId="0"/>
    <xf numFmtId="0" fontId="38" fillId="0" borderId="0"/>
    <xf numFmtId="0" fontId="8" fillId="0" borderId="0"/>
    <xf numFmtId="0" fontId="8" fillId="0" borderId="0"/>
    <xf numFmtId="0" fontId="38" fillId="0" borderId="0"/>
    <xf numFmtId="0" fontId="38" fillId="0" borderId="0"/>
    <xf numFmtId="0" fontId="8" fillId="0" borderId="0"/>
    <xf numFmtId="0" fontId="8" fillId="0" borderId="0"/>
    <xf numFmtId="168" fontId="40" fillId="0" borderId="0"/>
    <xf numFmtId="168" fontId="40" fillId="0" borderId="0"/>
    <xf numFmtId="168" fontId="40" fillId="0" borderId="0"/>
    <xf numFmtId="168" fontId="40" fillId="0" borderId="0"/>
    <xf numFmtId="168" fontId="40" fillId="0" borderId="0"/>
    <xf numFmtId="168" fontId="40" fillId="0" borderId="0"/>
    <xf numFmtId="168" fontId="40" fillId="0" borderId="0"/>
    <xf numFmtId="168" fontId="40" fillId="0" borderId="0"/>
    <xf numFmtId="168" fontId="40" fillId="0" borderId="0"/>
    <xf numFmtId="168" fontId="40" fillId="0" borderId="0"/>
    <xf numFmtId="168" fontId="40"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19" fillId="0" borderId="0"/>
    <xf numFmtId="0" fontId="19" fillId="0" borderId="0"/>
    <xf numFmtId="0" fontId="19" fillId="0" borderId="0"/>
    <xf numFmtId="0" fontId="19" fillId="0" borderId="0"/>
    <xf numFmtId="0" fontId="19" fillId="0" borderId="0"/>
    <xf numFmtId="0" fontId="6" fillId="0" borderId="0"/>
    <xf numFmtId="0" fontId="38" fillId="0" borderId="0"/>
    <xf numFmtId="0" fontId="8" fillId="0" borderId="0"/>
    <xf numFmtId="0" fontId="38" fillId="0" borderId="0"/>
    <xf numFmtId="0" fontId="38" fillId="0" borderId="0"/>
    <xf numFmtId="0" fontId="38" fillId="0" borderId="0"/>
    <xf numFmtId="0" fontId="38" fillId="0" borderId="0"/>
    <xf numFmtId="0" fontId="38" fillId="0" borderId="0"/>
    <xf numFmtId="0" fontId="8" fillId="0" borderId="0"/>
    <xf numFmtId="0" fontId="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6" fillId="0" borderId="0"/>
    <xf numFmtId="0" fontId="6" fillId="0" borderId="0"/>
    <xf numFmtId="0" fontId="6" fillId="0" borderId="0"/>
    <xf numFmtId="0" fontId="3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6"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14"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38" fillId="0" borderId="0"/>
    <xf numFmtId="0" fontId="38" fillId="0" borderId="0"/>
    <xf numFmtId="0" fontId="8" fillId="0" borderId="0"/>
    <xf numFmtId="0" fontId="41" fillId="0" borderId="0"/>
    <xf numFmtId="0" fontId="8" fillId="0" borderId="0"/>
    <xf numFmtId="0" fontId="8" fillId="0" borderId="0"/>
    <xf numFmtId="0" fontId="8" fillId="0" borderId="0"/>
    <xf numFmtId="0" fontId="6" fillId="0" borderId="0"/>
    <xf numFmtId="0" fontId="8" fillId="0" borderId="0"/>
    <xf numFmtId="0" fontId="24" fillId="0" borderId="0"/>
    <xf numFmtId="0" fontId="6" fillId="0" borderId="0"/>
    <xf numFmtId="0" fontId="3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8" fillId="0" borderId="0"/>
    <xf numFmtId="0" fontId="8"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38" fillId="0" borderId="0"/>
    <xf numFmtId="0" fontId="38" fillId="0" borderId="0"/>
    <xf numFmtId="0" fontId="38" fillId="0" borderId="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6" fillId="5" borderId="19"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6" fillId="5" borderId="19"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6" fillId="5" borderId="19" applyNumberFormat="0" applyFont="0" applyAlignment="0" applyProtection="0"/>
    <xf numFmtId="0" fontId="6" fillId="5" borderId="19" applyNumberFormat="0" applyFont="0" applyAlignment="0" applyProtection="0"/>
    <xf numFmtId="0" fontId="38" fillId="39" borderId="26"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8" fillId="39" borderId="26"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8" fillId="39" borderId="26"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38" fillId="39" borderId="26" applyNumberFormat="0" applyFon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0" fontId="42" fillId="36" borderId="27"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4" fillId="0" borderId="0" applyFont="0" applyFill="0" applyBorder="0" applyAlignment="0" applyProtection="0"/>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0" fontId="16" fillId="0" borderId="0" applyNumberFormat="0" applyFont="0" applyFill="0" applyBorder="0" applyAlignment="0" applyProtection="0">
      <alignment horizontal="left"/>
    </xf>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 fontId="16" fillId="0" borderId="0" applyFont="0" applyFill="0" applyBorder="0" applyAlignment="0" applyProtection="0"/>
    <xf numFmtId="49" fontId="8"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4" fillId="0" borderId="28"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34" applyNumberFormat="0" applyFill="0" applyAlignment="0" applyProtection="0"/>
    <xf numFmtId="0" fontId="47" fillId="0" borderId="35" applyNumberFormat="0" applyFill="0" applyAlignment="0" applyProtection="0"/>
    <xf numFmtId="0" fontId="48" fillId="0" borderId="36" applyNumberFormat="0" applyFill="0" applyAlignment="0" applyProtection="0"/>
    <xf numFmtId="0" fontId="5" fillId="6" borderId="0" applyNumberFormat="0" applyBorder="0" applyAlignment="0" applyProtection="0"/>
    <xf numFmtId="0" fontId="7" fillId="0" borderId="0"/>
    <xf numFmtId="0" fontId="7" fillId="0" borderId="0"/>
    <xf numFmtId="0" fontId="66" fillId="0" borderId="0"/>
    <xf numFmtId="0" fontId="5" fillId="0" borderId="0"/>
    <xf numFmtId="43" fontId="66" fillId="0" borderId="0" applyFont="0" applyFill="0" applyBorder="0" applyAlignment="0" applyProtection="0"/>
    <xf numFmtId="9" fontId="66" fillId="0" borderId="0" applyFont="0" applyFill="0" applyBorder="0" applyAlignment="0" applyProtection="0"/>
    <xf numFmtId="0" fontId="7" fillId="0" borderId="0"/>
    <xf numFmtId="0" fontId="7" fillId="0" borderId="0"/>
    <xf numFmtId="0" fontId="81" fillId="0" borderId="0"/>
    <xf numFmtId="0" fontId="4" fillId="0" borderId="0"/>
    <xf numFmtId="0" fontId="87" fillId="0" borderId="0" applyNumberFormat="0" applyFill="0" applyBorder="0" applyAlignment="0" applyProtection="0"/>
    <xf numFmtId="0" fontId="3" fillId="0" borderId="0"/>
    <xf numFmtId="0" fontId="2" fillId="6" borderId="0" applyNumberFormat="0" applyBorder="0" applyAlignment="0" applyProtection="0"/>
  </cellStyleXfs>
  <cellXfs count="742">
    <xf numFmtId="0" fontId="0" fillId="0" borderId="0" xfId="0"/>
    <xf numFmtId="0" fontId="10" fillId="0" borderId="0" xfId="0" applyFont="1"/>
    <xf numFmtId="0" fontId="12" fillId="0" borderId="0" xfId="0" applyFont="1"/>
    <xf numFmtId="0" fontId="0" fillId="0" borderId="0" xfId="0" applyAlignment="1">
      <alignment horizontal="center"/>
    </xf>
    <xf numFmtId="44" fontId="0" fillId="0" borderId="0" xfId="2" applyFont="1"/>
    <xf numFmtId="41" fontId="0" fillId="0" borderId="0" xfId="1" applyNumberFormat="1" applyFont="1"/>
    <xf numFmtId="43" fontId="0" fillId="0" borderId="0" xfId="1" applyFont="1" applyFill="1"/>
    <xf numFmtId="43" fontId="12" fillId="0" borderId="0" xfId="1" applyFont="1" applyFill="1"/>
    <xf numFmtId="43" fontId="0" fillId="0" borderId="0" xfId="1" applyFont="1"/>
    <xf numFmtId="9" fontId="0" fillId="0" borderId="0" xfId="5" applyFont="1"/>
    <xf numFmtId="9" fontId="0" fillId="0" borderId="0" xfId="5" applyFont="1" applyFill="1"/>
    <xf numFmtId="164" fontId="0" fillId="0" borderId="0" xfId="1" applyNumberFormat="1" applyFont="1"/>
    <xf numFmtId="9" fontId="0" fillId="0" borderId="0" xfId="5" applyFont="1" applyBorder="1"/>
    <xf numFmtId="165" fontId="0" fillId="0" borderId="0" xfId="0" applyNumberFormat="1"/>
    <xf numFmtId="0" fontId="0" fillId="0" borderId="1" xfId="0" applyBorder="1" applyProtection="1">
      <protection locked="0"/>
    </xf>
    <xf numFmtId="44" fontId="0" fillId="0" borderId="1" xfId="2" applyFont="1" applyBorder="1" applyProtection="1">
      <protection locked="0"/>
    </xf>
    <xf numFmtId="41" fontId="0" fillId="0" borderId="0" xfId="0" applyNumberFormat="1"/>
    <xf numFmtId="43" fontId="0" fillId="0" borderId="0" xfId="1" applyFont="1" applyFill="1" applyAlignment="1">
      <alignment horizontal="center"/>
    </xf>
    <xf numFmtId="43" fontId="12" fillId="0" borderId="0" xfId="1" applyFont="1" applyFill="1" applyAlignment="1">
      <alignment horizontal="center"/>
    </xf>
    <xf numFmtId="43" fontId="0" fillId="0" borderId="0" xfId="1" applyFont="1" applyAlignment="1">
      <alignment horizontal="center"/>
    </xf>
    <xf numFmtId="0" fontId="10" fillId="0" borderId="0" xfId="0" applyFont="1" applyAlignment="1">
      <alignment horizontal="center"/>
    </xf>
    <xf numFmtId="10" fontId="0" fillId="0" borderId="0" xfId="0" applyNumberFormat="1"/>
    <xf numFmtId="10" fontId="0" fillId="0" borderId="0" xfId="5" applyNumberFormat="1" applyFont="1"/>
    <xf numFmtId="10" fontId="0" fillId="0" borderId="0" xfId="5" applyNumberFormat="1" applyFont="1" applyFill="1"/>
    <xf numFmtId="10" fontId="0" fillId="0" borderId="0" xfId="1" applyNumberFormat="1" applyFont="1"/>
    <xf numFmtId="164" fontId="0" fillId="0" borderId="0" xfId="1" applyNumberFormat="1" applyFont="1" applyFill="1"/>
    <xf numFmtId="164" fontId="12" fillId="0" borderId="0" xfId="1" applyNumberFormat="1" applyFont="1" applyFill="1"/>
    <xf numFmtId="164" fontId="0" fillId="0" borderId="1" xfId="1" applyNumberFormat="1" applyFont="1" applyFill="1" applyBorder="1"/>
    <xf numFmtId="44" fontId="0" fillId="0" borderId="0" xfId="2" applyFont="1" applyFill="1" applyAlignment="1">
      <alignment horizontal="right"/>
    </xf>
    <xf numFmtId="0" fontId="10" fillId="0" borderId="0" xfId="0" applyFont="1" applyAlignment="1">
      <alignment horizontal="right"/>
    </xf>
    <xf numFmtId="0" fontId="0" fillId="0" borderId="0" xfId="0" applyAlignment="1">
      <alignment horizontal="center" vertical="center"/>
    </xf>
    <xf numFmtId="0" fontId="8" fillId="0" borderId="0" xfId="0" applyFont="1"/>
    <xf numFmtId="164" fontId="0" fillId="0" borderId="0" xfId="1" applyNumberFormat="1" applyFont="1" applyFill="1" applyBorder="1"/>
    <xf numFmtId="164" fontId="0" fillId="0" borderId="0" xfId="1" applyNumberFormat="1" applyFont="1" applyBorder="1" applyAlignment="1">
      <alignment horizontal="right" vertical="center" wrapText="1"/>
    </xf>
    <xf numFmtId="164" fontId="0" fillId="0" borderId="0" xfId="1" applyNumberFormat="1" applyFont="1" applyBorder="1" applyAlignment="1">
      <alignment vertical="center" wrapText="1"/>
    </xf>
    <xf numFmtId="3" fontId="0" fillId="0" borderId="0" xfId="0" applyNumberFormat="1"/>
    <xf numFmtId="0" fontId="8" fillId="0" borderId="1" xfId="0" applyFont="1" applyBorder="1"/>
    <xf numFmtId="164" fontId="8" fillId="0" borderId="0" xfId="1" applyNumberFormat="1" applyFont="1"/>
    <xf numFmtId="43" fontId="8" fillId="0" borderId="0" xfId="1" applyFont="1"/>
    <xf numFmtId="164" fontId="8" fillId="0" borderId="0" xfId="1" applyNumberFormat="1" applyFont="1" applyFill="1"/>
    <xf numFmtId="164" fontId="8" fillId="0" borderId="0" xfId="1" applyNumberFormat="1" applyFont="1" applyFill="1" applyAlignment="1">
      <alignment horizontal="right"/>
    </xf>
    <xf numFmtId="164" fontId="8" fillId="0" borderId="0" xfId="1" applyNumberFormat="1" applyFont="1" applyAlignment="1"/>
    <xf numFmtId="43" fontId="8" fillId="0" borderId="0" xfId="1" applyFont="1" applyAlignment="1"/>
    <xf numFmtId="164" fontId="8" fillId="0" borderId="0" xfId="1" applyNumberFormat="1" applyFont="1" applyFill="1" applyBorder="1"/>
    <xf numFmtId="164" fontId="8" fillId="0" borderId="0" xfId="1" applyNumberFormat="1" applyFont="1" applyBorder="1"/>
    <xf numFmtId="164" fontId="0" fillId="0" borderId="0" xfId="1" applyNumberFormat="1" applyFont="1" applyAlignment="1">
      <alignment horizontal="center"/>
    </xf>
    <xf numFmtId="164" fontId="0" fillId="0" borderId="0" xfId="1" applyNumberFormat="1" applyFont="1" applyFill="1" applyAlignment="1">
      <alignment horizontal="center"/>
    </xf>
    <xf numFmtId="0" fontId="11" fillId="0" borderId="0" xfId="3" applyAlignment="1" applyProtection="1">
      <alignment horizontal="left"/>
    </xf>
    <xf numFmtId="41" fontId="12" fillId="0" borderId="0" xfId="0" applyNumberFormat="1" applyFont="1"/>
    <xf numFmtId="0" fontId="8" fillId="0" borderId="1" xfId="0" applyFont="1" applyBorder="1" applyProtection="1">
      <protection locked="0"/>
    </xf>
    <xf numFmtId="44" fontId="0" fillId="0" borderId="0" xfId="0" applyNumberFormat="1"/>
    <xf numFmtId="44" fontId="10" fillId="0" borderId="0" xfId="0" applyNumberFormat="1" applyFont="1" applyAlignment="1">
      <alignment horizontal="right"/>
    </xf>
    <xf numFmtId="49" fontId="0" fillId="0" borderId="0" xfId="0" applyNumberFormat="1" applyAlignment="1">
      <alignment horizontal="center"/>
    </xf>
    <xf numFmtId="49" fontId="0" fillId="0" borderId="0" xfId="0" applyNumberFormat="1"/>
    <xf numFmtId="0" fontId="8" fillId="3" borderId="0" xfId="0" applyFont="1" applyFill="1"/>
    <xf numFmtId="43" fontId="8" fillId="0" borderId="0" xfId="1" applyFont="1" applyFill="1"/>
    <xf numFmtId="44" fontId="8" fillId="0" borderId="0" xfId="2" applyFont="1" applyFill="1"/>
    <xf numFmtId="43" fontId="8" fillId="0" borderId="0" xfId="1" applyFont="1" applyFill="1" applyAlignment="1">
      <alignment horizontal="center"/>
    </xf>
    <xf numFmtId="0" fontId="8" fillId="0" borderId="0" xfId="0" applyFont="1" applyAlignment="1">
      <alignment horizontal="left"/>
    </xf>
    <xf numFmtId="0" fontId="7" fillId="0" borderId="0" xfId="1664"/>
    <xf numFmtId="0" fontId="50" fillId="0" borderId="0" xfId="1664" applyFont="1" applyAlignment="1">
      <alignment horizontal="center" vertical="center"/>
    </xf>
    <xf numFmtId="0" fontId="52" fillId="0" borderId="0" xfId="1664" applyFont="1"/>
    <xf numFmtId="0" fontId="51" fillId="0" borderId="34" xfId="1660" applyFont="1"/>
    <xf numFmtId="0" fontId="46" fillId="0" borderId="34" xfId="1660"/>
    <xf numFmtId="0" fontId="54" fillId="0" borderId="0" xfId="1664" applyFont="1" applyAlignment="1">
      <alignment horizontal="left" vertical="top"/>
    </xf>
    <xf numFmtId="0" fontId="55" fillId="0" borderId="0" xfId="1664" applyFont="1" applyAlignment="1">
      <alignment horizontal="left" vertical="top" wrapText="1"/>
    </xf>
    <xf numFmtId="0" fontId="57" fillId="0" borderId="0" xfId="1664" applyFont="1" applyAlignment="1">
      <alignment horizontal="left" vertical="top" wrapText="1"/>
    </xf>
    <xf numFmtId="0" fontId="58" fillId="0" borderId="17" xfId="1664" applyFont="1" applyBorder="1" applyAlignment="1">
      <alignment vertical="center" wrapText="1"/>
    </xf>
    <xf numFmtId="0" fontId="58" fillId="0" borderId="17" xfId="1664" applyFont="1" applyBorder="1" applyAlignment="1">
      <alignment horizontal="center" vertical="center" wrapText="1"/>
    </xf>
    <xf numFmtId="0" fontId="60" fillId="0" borderId="37" xfId="1664" applyFont="1" applyBorder="1" applyAlignment="1">
      <alignment horizontal="center" vertical="center" wrapText="1"/>
    </xf>
    <xf numFmtId="0" fontId="60" fillId="0" borderId="38" xfId="1664" applyFont="1" applyBorder="1" applyAlignment="1">
      <alignment horizontal="center" vertical="center" wrapText="1"/>
    </xf>
    <xf numFmtId="0" fontId="59" fillId="0" borderId="0" xfId="1664" applyFont="1" applyAlignment="1">
      <alignment horizontal="left" vertical="top" wrapText="1"/>
    </xf>
    <xf numFmtId="0" fontId="60" fillId="0" borderId="41" xfId="1664" applyFont="1" applyBorder="1" applyAlignment="1">
      <alignment horizontal="center" vertical="center" wrapText="1"/>
    </xf>
    <xf numFmtId="0" fontId="60" fillId="0" borderId="17" xfId="1664" applyFont="1" applyBorder="1" applyAlignment="1">
      <alignment horizontal="center" vertical="center" wrapText="1"/>
    </xf>
    <xf numFmtId="0" fontId="10" fillId="0" borderId="0" xfId="1664" applyFont="1"/>
    <xf numFmtId="0" fontId="61" fillId="0" borderId="40" xfId="1664" applyFont="1" applyBorder="1" applyAlignment="1">
      <alignment vertical="center" wrapText="1"/>
    </xf>
    <xf numFmtId="0" fontId="61" fillId="0" borderId="16" xfId="1664" applyFont="1" applyBorder="1" applyAlignment="1">
      <alignment vertical="center" wrapText="1"/>
    </xf>
    <xf numFmtId="0" fontId="61" fillId="0" borderId="39" xfId="1664" applyFont="1" applyBorder="1" applyAlignment="1">
      <alignment vertical="center" wrapText="1"/>
    </xf>
    <xf numFmtId="0" fontId="61" fillId="0" borderId="17" xfId="1664" applyFont="1" applyBorder="1" applyAlignment="1">
      <alignment vertical="center" wrapText="1"/>
    </xf>
    <xf numFmtId="164" fontId="10" fillId="0" borderId="0" xfId="0" applyNumberFormat="1" applyFont="1"/>
    <xf numFmtId="0" fontId="7" fillId="0" borderId="0" xfId="1665"/>
    <xf numFmtId="0" fontId="64" fillId="43" borderId="34" xfId="1660" applyFont="1" applyFill="1" applyAlignment="1">
      <alignment horizontal="left"/>
    </xf>
    <xf numFmtId="0" fontId="63" fillId="43" borderId="34" xfId="1660" applyFont="1" applyFill="1" applyAlignment="1"/>
    <xf numFmtId="0" fontId="68" fillId="0" borderId="0" xfId="1665" applyFont="1"/>
    <xf numFmtId="41" fontId="0" fillId="45" borderId="0" xfId="1" quotePrefix="1" applyNumberFormat="1" applyFont="1" applyFill="1" applyBorder="1" applyAlignment="1">
      <alignment wrapText="1"/>
    </xf>
    <xf numFmtId="41" fontId="0" fillId="45" borderId="6" xfId="1" quotePrefix="1" applyNumberFormat="1" applyFont="1" applyFill="1" applyBorder="1" applyAlignment="1">
      <alignment wrapText="1"/>
    </xf>
    <xf numFmtId="0" fontId="0" fillId="0" borderId="30" xfId="0" applyBorder="1"/>
    <xf numFmtId="41" fontId="0" fillId="0" borderId="0" xfId="1" quotePrefix="1" applyNumberFormat="1" applyFont="1" applyFill="1" applyBorder="1" applyAlignment="1">
      <alignment wrapText="1"/>
    </xf>
    <xf numFmtId="41" fontId="0" fillId="44" borderId="7" xfId="1" applyNumberFormat="1" applyFont="1" applyFill="1" applyBorder="1" applyProtection="1">
      <protection locked="0"/>
    </xf>
    <xf numFmtId="0" fontId="0" fillId="44" borderId="1" xfId="0" applyFill="1" applyBorder="1" applyAlignment="1">
      <alignment horizontal="center" vertical="center"/>
    </xf>
    <xf numFmtId="0" fontId="0" fillId="44" borderId="1" xfId="0" applyFill="1" applyBorder="1" applyAlignment="1">
      <alignment horizontal="center" vertical="center" wrapText="1"/>
    </xf>
    <xf numFmtId="49" fontId="8" fillId="45" borderId="0" xfId="1" applyNumberFormat="1" applyFont="1" applyFill="1" applyBorder="1" applyAlignment="1"/>
    <xf numFmtId="49" fontId="8" fillId="45" borderId="6" xfId="1" applyNumberFormat="1" applyFont="1" applyFill="1" applyBorder="1" applyAlignment="1"/>
    <xf numFmtId="0" fontId="0" fillId="42" borderId="0" xfId="0" applyFill="1"/>
    <xf numFmtId="164" fontId="0" fillId="45" borderId="0" xfId="1" applyNumberFormat="1" applyFont="1" applyFill="1" applyBorder="1"/>
    <xf numFmtId="10" fontId="0" fillId="45" borderId="0" xfId="0" applyNumberFormat="1" applyFill="1"/>
    <xf numFmtId="164" fontId="0" fillId="45" borderId="15" xfId="1" applyNumberFormat="1" applyFont="1" applyFill="1" applyBorder="1"/>
    <xf numFmtId="49" fontId="7" fillId="45" borderId="12" xfId="1" quotePrefix="1" applyNumberFormat="1" applyFont="1" applyFill="1" applyBorder="1" applyAlignment="1"/>
    <xf numFmtId="164" fontId="0" fillId="45" borderId="6" xfId="1" applyNumberFormat="1" applyFont="1" applyFill="1" applyBorder="1"/>
    <xf numFmtId="10" fontId="0" fillId="45" borderId="6" xfId="0" applyNumberFormat="1" applyFill="1" applyBorder="1"/>
    <xf numFmtId="164" fontId="0" fillId="45" borderId="9" xfId="1" applyNumberFormat="1" applyFont="1" applyFill="1" applyBorder="1"/>
    <xf numFmtId="164" fontId="15" fillId="0" borderId="0" xfId="1" applyNumberFormat="1" applyFont="1" applyFill="1" applyBorder="1" applyAlignment="1">
      <alignment horizontal="center"/>
    </xf>
    <xf numFmtId="10" fontId="0" fillId="44" borderId="4" xfId="0" applyNumberFormat="1" applyFill="1" applyBorder="1" applyAlignment="1">
      <alignment horizontal="centerContinuous"/>
    </xf>
    <xf numFmtId="164" fontId="0" fillId="44" borderId="13" xfId="1" applyNumberFormat="1" applyFont="1" applyFill="1" applyBorder="1" applyAlignment="1">
      <alignment horizontal="centerContinuous"/>
    </xf>
    <xf numFmtId="10" fontId="0" fillId="44" borderId="4" xfId="5" applyNumberFormat="1" applyFont="1" applyFill="1" applyBorder="1" applyAlignment="1">
      <alignment horizontal="centerContinuous"/>
    </xf>
    <xf numFmtId="0" fontId="7" fillId="44" borderId="1" xfId="0" applyFont="1" applyFill="1" applyBorder="1" applyAlignment="1">
      <alignment horizontal="center" vertical="center" wrapText="1"/>
    </xf>
    <xf numFmtId="49" fontId="0" fillId="45" borderId="6" xfId="1" quotePrefix="1" applyNumberFormat="1" applyFont="1" applyFill="1" applyBorder="1" applyAlignment="1">
      <alignment wrapText="1"/>
    </xf>
    <xf numFmtId="10" fontId="0" fillId="0" borderId="30" xfId="0" applyNumberFormat="1" applyBorder="1"/>
    <xf numFmtId="0" fontId="63" fillId="43" borderId="34" xfId="1660" applyFont="1" applyFill="1" applyAlignment="1">
      <alignment horizontal="center"/>
    </xf>
    <xf numFmtId="0" fontId="67" fillId="0" borderId="0" xfId="1663" applyFont="1" applyFill="1" applyBorder="1" applyAlignment="1"/>
    <xf numFmtId="43" fontId="0" fillId="0" borderId="0" xfId="1" applyFont="1" applyFill="1" applyBorder="1"/>
    <xf numFmtId="0" fontId="0" fillId="44" borderId="47" xfId="0" applyFill="1" applyBorder="1" applyAlignment="1">
      <alignment horizontal="center" vertical="center" wrapText="1"/>
    </xf>
    <xf numFmtId="164" fontId="7" fillId="44" borderId="43" xfId="1" applyNumberFormat="1" applyFont="1" applyFill="1" applyBorder="1" applyAlignment="1">
      <alignment horizontal="center" vertical="center" wrapText="1"/>
    </xf>
    <xf numFmtId="10" fontId="7" fillId="41" borderId="2" xfId="5" applyNumberFormat="1" applyFont="1" applyFill="1" applyBorder="1" applyAlignment="1">
      <alignment horizontal="center" vertical="center" wrapText="1"/>
    </xf>
    <xf numFmtId="0" fontId="0" fillId="45" borderId="0" xfId="0" applyFill="1"/>
    <xf numFmtId="0" fontId="8" fillId="0" borderId="30" xfId="0" applyFont="1" applyBorder="1"/>
    <xf numFmtId="0" fontId="7" fillId="0" borderId="30" xfId="0" applyFont="1" applyBorder="1"/>
    <xf numFmtId="0" fontId="10" fillId="45" borderId="0" xfId="0" applyFont="1" applyFill="1"/>
    <xf numFmtId="0" fontId="10" fillId="45" borderId="12" xfId="0" applyFont="1" applyFill="1" applyBorder="1"/>
    <xf numFmtId="0" fontId="10" fillId="45" borderId="15" xfId="0" applyFont="1" applyFill="1" applyBorder="1"/>
    <xf numFmtId="0" fontId="10" fillId="45" borderId="6" xfId="0" applyFont="1" applyFill="1" applyBorder="1"/>
    <xf numFmtId="0" fontId="10" fillId="45" borderId="9" xfId="0" applyFont="1" applyFill="1" applyBorder="1"/>
    <xf numFmtId="0" fontId="10" fillId="44" borderId="32" xfId="0" applyFont="1" applyFill="1" applyBorder="1"/>
    <xf numFmtId="0" fontId="0" fillId="0" borderId="30" xfId="0" applyBorder="1" applyAlignment="1">
      <alignment horizontal="left"/>
    </xf>
    <xf numFmtId="0" fontId="8" fillId="0" borderId="30" xfId="3" applyFont="1" applyFill="1" applyBorder="1" applyAlignment="1" applyProtection="1">
      <alignment horizontal="left"/>
    </xf>
    <xf numFmtId="0" fontId="10" fillId="0" borderId="0" xfId="0" quotePrefix="1" applyFont="1"/>
    <xf numFmtId="0" fontId="22" fillId="42" borderId="0" xfId="7" applyFont="1" applyFill="1"/>
    <xf numFmtId="0" fontId="17" fillId="42" borderId="0" xfId="7" applyFont="1" applyFill="1"/>
    <xf numFmtId="0" fontId="23" fillId="42" borderId="0" xfId="7" applyFont="1" applyFill="1"/>
    <xf numFmtId="0" fontId="23" fillId="42" borderId="0" xfId="6" applyFont="1" applyFill="1"/>
    <xf numFmtId="0" fontId="72" fillId="0" borderId="0" xfId="0" applyFont="1"/>
    <xf numFmtId="41" fontId="10" fillId="0" borderId="0" xfId="1" applyNumberFormat="1" applyFont="1" applyBorder="1" applyAlignment="1">
      <alignment horizontal="right"/>
    </xf>
    <xf numFmtId="0" fontId="72" fillId="42" borderId="0" xfId="0" applyFont="1" applyFill="1"/>
    <xf numFmtId="0" fontId="10" fillId="0" borderId="0" xfId="0" applyFont="1" applyAlignment="1">
      <alignment horizontal="left" indent="1"/>
    </xf>
    <xf numFmtId="49" fontId="7" fillId="45" borderId="12" xfId="0" quotePrefix="1" applyNumberFormat="1" applyFont="1" applyFill="1" applyBorder="1" applyAlignment="1">
      <alignment horizontal="left" vertical="top"/>
    </xf>
    <xf numFmtId="49" fontId="72" fillId="45" borderId="0" xfId="1" applyNumberFormat="1" applyFont="1" applyFill="1" applyBorder="1" applyAlignment="1"/>
    <xf numFmtId="0" fontId="10" fillId="0" borderId="0" xfId="0" applyFont="1" applyAlignment="1">
      <alignment horizontal="right" vertical="center"/>
    </xf>
    <xf numFmtId="0" fontId="63" fillId="43" borderId="34" xfId="1660" applyFont="1" applyFill="1" applyAlignment="1">
      <alignment horizontal="left"/>
    </xf>
    <xf numFmtId="41" fontId="7" fillId="45" borderId="12" xfId="1" quotePrefix="1" applyNumberFormat="1" applyFont="1" applyFill="1" applyBorder="1" applyAlignment="1">
      <alignment horizontal="left"/>
    </xf>
    <xf numFmtId="49" fontId="72" fillId="0" borderId="0" xfId="1" quotePrefix="1" applyNumberFormat="1" applyFont="1" applyFill="1" applyBorder="1" applyAlignment="1">
      <alignment horizontal="left" vertical="top"/>
    </xf>
    <xf numFmtId="49" fontId="72" fillId="0" borderId="0" xfId="1" quotePrefix="1" applyNumberFormat="1" applyFont="1" applyFill="1" applyBorder="1" applyAlignment="1">
      <alignment horizontal="left" vertical="top" wrapText="1"/>
    </xf>
    <xf numFmtId="164" fontId="0" fillId="45" borderId="11" xfId="1" applyNumberFormat="1" applyFont="1" applyFill="1" applyBorder="1"/>
    <xf numFmtId="49" fontId="7" fillId="45" borderId="0" xfId="0" quotePrefix="1" applyNumberFormat="1" applyFont="1" applyFill="1" applyAlignment="1">
      <alignment horizontal="left" vertical="top"/>
    </xf>
    <xf numFmtId="49" fontId="72" fillId="45" borderId="0" xfId="0" quotePrefix="1" applyNumberFormat="1" applyFont="1" applyFill="1"/>
    <xf numFmtId="10" fontId="72" fillId="0" borderId="0" xfId="1" applyNumberFormat="1" applyFont="1"/>
    <xf numFmtId="41" fontId="0" fillId="0" borderId="0" xfId="0" applyNumberFormat="1" applyAlignment="1">
      <alignment horizontal="center"/>
    </xf>
    <xf numFmtId="44" fontId="8" fillId="0" borderId="0" xfId="2" applyFont="1" applyFill="1" applyBorder="1"/>
    <xf numFmtId="41" fontId="0" fillId="0" borderId="0" xfId="1" applyNumberFormat="1" applyFont="1" applyBorder="1"/>
    <xf numFmtId="0" fontId="22" fillId="45" borderId="12" xfId="0" applyFont="1" applyFill="1" applyBorder="1"/>
    <xf numFmtId="44" fontId="0" fillId="45" borderId="0" xfId="2" applyFont="1" applyFill="1" applyBorder="1"/>
    <xf numFmtId="44" fontId="0" fillId="45" borderId="0" xfId="2" applyFont="1" applyFill="1" applyBorder="1" applyAlignment="1">
      <alignment horizontal="right"/>
    </xf>
    <xf numFmtId="0" fontId="18" fillId="0" borderId="0" xfId="1665" applyFont="1" applyAlignment="1">
      <alignment horizontal="right"/>
    </xf>
    <xf numFmtId="0" fontId="77" fillId="0" borderId="0" xfId="1665" applyFont="1" applyAlignment="1">
      <alignment horizontal="right"/>
    </xf>
    <xf numFmtId="0" fontId="78" fillId="0" borderId="0" xfId="1665" applyFont="1"/>
    <xf numFmtId="0" fontId="65" fillId="6" borderId="51" xfId="1663" applyFont="1" applyBorder="1" applyAlignment="1"/>
    <xf numFmtId="0" fontId="7" fillId="45" borderId="0" xfId="1" quotePrefix="1" applyNumberFormat="1" applyFont="1" applyFill="1" applyBorder="1" applyAlignment="1">
      <alignment vertical="top" wrapText="1"/>
    </xf>
    <xf numFmtId="0" fontId="7" fillId="45" borderId="15" xfId="1" quotePrefix="1" applyNumberFormat="1" applyFont="1" applyFill="1" applyBorder="1" applyAlignment="1">
      <alignment vertical="top" wrapText="1"/>
    </xf>
    <xf numFmtId="0" fontId="9" fillId="0" borderId="0" xfId="0" applyFont="1" applyAlignment="1">
      <alignment horizontal="center"/>
    </xf>
    <xf numFmtId="0" fontId="22" fillId="45" borderId="0" xfId="0" applyFont="1" applyFill="1"/>
    <xf numFmtId="0" fontId="0" fillId="45" borderId="54" xfId="0" applyFill="1" applyBorder="1"/>
    <xf numFmtId="44" fontId="0" fillId="45" borderId="54" xfId="2" applyFont="1" applyFill="1" applyBorder="1"/>
    <xf numFmtId="44" fontId="0" fillId="45" borderId="54" xfId="2" applyFont="1" applyFill="1" applyBorder="1" applyAlignment="1">
      <alignment horizontal="right"/>
    </xf>
    <xf numFmtId="0" fontId="7" fillId="45" borderId="55" xfId="1" quotePrefix="1" applyNumberFormat="1" applyFont="1" applyFill="1" applyBorder="1" applyAlignment="1">
      <alignment vertical="top" wrapText="1"/>
    </xf>
    <xf numFmtId="0" fontId="7" fillId="45" borderId="9" xfId="1" quotePrefix="1" applyNumberFormat="1" applyFont="1" applyFill="1" applyBorder="1" applyAlignment="1">
      <alignment vertical="top" wrapText="1"/>
    </xf>
    <xf numFmtId="44" fontId="17" fillId="0" borderId="0" xfId="2" applyFont="1" applyFill="1" applyAlignment="1">
      <alignment horizontal="right"/>
    </xf>
    <xf numFmtId="44" fontId="17" fillId="0" borderId="0" xfId="2" quotePrefix="1" applyFont="1" applyFill="1" applyAlignment="1">
      <alignment horizontal="right"/>
    </xf>
    <xf numFmtId="0" fontId="8" fillId="45" borderId="0" xfId="0" applyFont="1" applyFill="1"/>
    <xf numFmtId="164" fontId="8" fillId="45" borderId="0" xfId="1" applyNumberFormat="1" applyFont="1" applyFill="1" applyBorder="1" applyAlignment="1"/>
    <xf numFmtId="164" fontId="8" fillId="45" borderId="0" xfId="1" applyNumberFormat="1" applyFont="1" applyFill="1" applyBorder="1"/>
    <xf numFmtId="49" fontId="49" fillId="45" borderId="12" xfId="0" quotePrefix="1" applyNumberFormat="1" applyFont="1" applyFill="1" applyBorder="1"/>
    <xf numFmtId="164" fontId="49" fillId="45" borderId="0" xfId="1" applyNumberFormat="1" applyFont="1" applyFill="1" applyBorder="1" applyAlignment="1"/>
    <xf numFmtId="0" fontId="49" fillId="45" borderId="0" xfId="0" applyFont="1" applyFill="1"/>
    <xf numFmtId="0" fontId="22" fillId="45" borderId="56" xfId="0" applyFont="1" applyFill="1" applyBorder="1"/>
    <xf numFmtId="0" fontId="8" fillId="45" borderId="54" xfId="0" applyFont="1" applyFill="1" applyBorder="1"/>
    <xf numFmtId="164" fontId="8" fillId="45" borderId="54" xfId="1" applyNumberFormat="1" applyFont="1" applyFill="1" applyBorder="1" applyAlignment="1"/>
    <xf numFmtId="164" fontId="49" fillId="45" borderId="12" xfId="1" applyNumberFormat="1" applyFont="1" applyFill="1" applyBorder="1" applyAlignment="1"/>
    <xf numFmtId="0" fontId="76" fillId="0" borderId="0" xfId="0" applyFont="1"/>
    <xf numFmtId="0" fontId="10" fillId="45" borderId="54" xfId="0" applyFont="1" applyFill="1" applyBorder="1"/>
    <xf numFmtId="0" fontId="10" fillId="45" borderId="55" xfId="0" applyFont="1" applyFill="1" applyBorder="1"/>
    <xf numFmtId="164" fontId="0" fillId="45" borderId="54" xfId="1" applyNumberFormat="1" applyFont="1" applyFill="1" applyBorder="1"/>
    <xf numFmtId="10" fontId="0" fillId="45" borderId="54" xfId="0" applyNumberFormat="1" applyFill="1" applyBorder="1"/>
    <xf numFmtId="164" fontId="7" fillId="45" borderId="0" xfId="1" applyNumberFormat="1" applyFont="1" applyFill="1" applyBorder="1"/>
    <xf numFmtId="10" fontId="7" fillId="45" borderId="0" xfId="0" applyNumberFormat="1" applyFont="1" applyFill="1"/>
    <xf numFmtId="49" fontId="7" fillId="45" borderId="12" xfId="0" quotePrefix="1" applyNumberFormat="1" applyFont="1" applyFill="1" applyBorder="1"/>
    <xf numFmtId="10" fontId="0" fillId="45" borderId="55" xfId="0" applyNumberFormat="1" applyFill="1" applyBorder="1"/>
    <xf numFmtId="10" fontId="0" fillId="45" borderId="15" xfId="0" applyNumberFormat="1" applyFill="1" applyBorder="1"/>
    <xf numFmtId="164" fontId="7" fillId="45" borderId="12" xfId="1" quotePrefix="1" applyNumberFormat="1" applyFont="1" applyFill="1" applyBorder="1"/>
    <xf numFmtId="164" fontId="7" fillId="40" borderId="1" xfId="1" applyNumberFormat="1" applyFont="1" applyFill="1" applyBorder="1" applyAlignment="1">
      <alignment horizontal="center" vertical="center" wrapText="1"/>
    </xf>
    <xf numFmtId="164" fontId="8" fillId="0" borderId="0" xfId="1" applyNumberFormat="1" applyFont="1" applyFill="1" applyBorder="1" applyProtection="1">
      <protection locked="0" hidden="1"/>
    </xf>
    <xf numFmtId="43" fontId="8" fillId="0" borderId="2" xfId="1" applyFont="1" applyFill="1" applyBorder="1"/>
    <xf numFmtId="164" fontId="0" fillId="44" borderId="9" xfId="1" applyNumberFormat="1" applyFont="1" applyFill="1" applyBorder="1" applyAlignment="1">
      <alignment horizontal="center" wrapText="1"/>
    </xf>
    <xf numFmtId="49" fontId="72" fillId="45" borderId="6" xfId="1" applyNumberFormat="1" applyFont="1" applyFill="1" applyBorder="1" applyAlignment="1"/>
    <xf numFmtId="164" fontId="0" fillId="0" borderId="32" xfId="1" applyNumberFormat="1" applyFont="1" applyBorder="1" applyAlignment="1">
      <alignment wrapText="1"/>
    </xf>
    <xf numFmtId="164" fontId="0" fillId="0" borderId="1" xfId="1" applyNumberFormat="1" applyFont="1" applyBorder="1" applyAlignment="1">
      <alignment wrapText="1"/>
    </xf>
    <xf numFmtId="164" fontId="8" fillId="0" borderId="0" xfId="0" applyNumberFormat="1" applyFont="1"/>
    <xf numFmtId="44" fontId="8" fillId="0" borderId="0" xfId="0" applyNumberFormat="1" applyFont="1"/>
    <xf numFmtId="43" fontId="8" fillId="0" borderId="0" xfId="0" applyNumberFormat="1" applyFont="1"/>
    <xf numFmtId="0" fontId="73" fillId="0" borderId="0" xfId="0" applyFont="1"/>
    <xf numFmtId="0" fontId="73" fillId="0" borderId="0" xfId="0" quotePrefix="1" applyFont="1" applyAlignment="1">
      <alignment horizontal="left" vertical="top" wrapText="1"/>
    </xf>
    <xf numFmtId="0" fontId="7" fillId="0" borderId="0" xfId="0" applyFont="1"/>
    <xf numFmtId="164" fontId="7" fillId="0" borderId="0" xfId="1" applyNumberFormat="1" applyFont="1"/>
    <xf numFmtId="0" fontId="82" fillId="48" borderId="60" xfId="1672" applyFont="1" applyFill="1" applyBorder="1"/>
    <xf numFmtId="0" fontId="81" fillId="0" borderId="0" xfId="1672"/>
    <xf numFmtId="14" fontId="81" fillId="0" borderId="0" xfId="1672" applyNumberFormat="1"/>
    <xf numFmtId="0" fontId="81" fillId="0" borderId="0" xfId="1672" applyAlignment="1">
      <alignment wrapText="1"/>
    </xf>
    <xf numFmtId="0" fontId="10" fillId="0" borderId="0" xfId="1665" applyFont="1"/>
    <xf numFmtId="0" fontId="58" fillId="0" borderId="37" xfId="1664" applyFont="1" applyBorder="1" applyAlignment="1">
      <alignment vertical="center" wrapText="1"/>
    </xf>
    <xf numFmtId="0" fontId="83" fillId="0" borderId="37" xfId="1664" applyFont="1" applyBorder="1" applyAlignment="1">
      <alignment horizontal="center" vertical="center" wrapText="1"/>
    </xf>
    <xf numFmtId="0" fontId="84" fillId="0" borderId="17" xfId="1664" applyFont="1" applyBorder="1" applyAlignment="1">
      <alignment vertical="center" wrapText="1"/>
    </xf>
    <xf numFmtId="0" fontId="84" fillId="0" borderId="39" xfId="1664" applyFont="1" applyBorder="1" applyAlignment="1">
      <alignment vertical="center" wrapText="1"/>
    </xf>
    <xf numFmtId="0" fontId="7" fillId="0" borderId="1" xfId="0" applyFont="1" applyBorder="1" applyProtection="1">
      <protection locked="0"/>
    </xf>
    <xf numFmtId="0" fontId="72" fillId="0" borderId="0" xfId="1664" applyFont="1"/>
    <xf numFmtId="164" fontId="10" fillId="4" borderId="0" xfId="1" applyNumberFormat="1" applyFont="1" applyFill="1" applyBorder="1"/>
    <xf numFmtId="0" fontId="7" fillId="0" borderId="2" xfId="1" applyNumberFormat="1" applyFont="1" applyBorder="1" applyAlignment="1">
      <alignment horizontal="left" vertical="top" wrapText="1"/>
    </xf>
    <xf numFmtId="0" fontId="7" fillId="0" borderId="2" xfId="1" applyNumberFormat="1" applyFont="1" applyBorder="1" applyAlignment="1">
      <alignment vertical="top" wrapText="1"/>
    </xf>
    <xf numFmtId="0" fontId="7" fillId="0" borderId="1" xfId="1" applyNumberFormat="1" applyFont="1" applyBorder="1" applyAlignment="1">
      <alignment vertical="top" wrapText="1"/>
    </xf>
    <xf numFmtId="164" fontId="0" fillId="0" borderId="32" xfId="1" applyNumberFormat="1" applyFont="1" applyBorder="1" applyAlignment="1">
      <alignment horizontal="right"/>
    </xf>
    <xf numFmtId="164" fontId="0" fillId="0" borderId="51" xfId="1" applyNumberFormat="1" applyFont="1" applyBorder="1" applyAlignment="1">
      <alignment horizontal="right"/>
    </xf>
    <xf numFmtId="164" fontId="21" fillId="0" borderId="6" xfId="1" applyNumberFormat="1" applyFont="1" applyFill="1" applyBorder="1" applyAlignment="1">
      <alignment horizontal="right"/>
    </xf>
    <xf numFmtId="164" fontId="21" fillId="2" borderId="11" xfId="1" applyNumberFormat="1" applyFont="1" applyFill="1" applyBorder="1" applyAlignment="1">
      <alignment horizontal="right"/>
    </xf>
    <xf numFmtId="164" fontId="21" fillId="2" borderId="6" xfId="1" applyNumberFormat="1" applyFont="1" applyFill="1" applyBorder="1" applyAlignment="1">
      <alignment horizontal="right"/>
    </xf>
    <xf numFmtId="49" fontId="76" fillId="0" borderId="0" xfId="0" applyNumberFormat="1" applyFont="1"/>
    <xf numFmtId="43" fontId="10" fillId="0" borderId="0" xfId="1" applyFont="1" applyAlignment="1">
      <alignment horizontal="right"/>
    </xf>
    <xf numFmtId="43" fontId="73" fillId="0" borderId="0" xfId="1" applyFont="1" applyAlignment="1">
      <alignment horizontal="right"/>
    </xf>
    <xf numFmtId="44" fontId="0" fillId="0" borderId="0" xfId="2" applyFont="1" applyFill="1"/>
    <xf numFmtId="41" fontId="0" fillId="0" borderId="0" xfId="1" applyNumberFormat="1" applyFont="1" applyFill="1"/>
    <xf numFmtId="49" fontId="10" fillId="0" borderId="0" xfId="0" quotePrefix="1" applyNumberFormat="1" applyFont="1"/>
    <xf numFmtId="49" fontId="10" fillId="0" borderId="0" xfId="0" applyNumberFormat="1" applyFont="1"/>
    <xf numFmtId="49" fontId="0" fillId="0" borderId="0" xfId="0" quotePrefix="1" applyNumberFormat="1"/>
    <xf numFmtId="0" fontId="0" fillId="47" borderId="0" xfId="0" applyFill="1" applyAlignment="1">
      <alignment horizontal="center"/>
    </xf>
    <xf numFmtId="43" fontId="0" fillId="47" borderId="0" xfId="1" applyFont="1" applyFill="1" applyAlignment="1">
      <alignment horizontal="center"/>
    </xf>
    <xf numFmtId="43" fontId="10" fillId="47" borderId="0" xfId="1" applyFont="1" applyFill="1" applyAlignment="1">
      <alignment horizontal="right"/>
    </xf>
    <xf numFmtId="0" fontId="0" fillId="46" borderId="0" xfId="0" applyFill="1" applyAlignment="1">
      <alignment horizontal="center"/>
    </xf>
    <xf numFmtId="43" fontId="0" fillId="46" borderId="0" xfId="1" applyFont="1" applyFill="1" applyAlignment="1">
      <alignment horizontal="center"/>
    </xf>
    <xf numFmtId="43" fontId="10" fillId="46" borderId="0" xfId="1" applyFont="1" applyFill="1" applyAlignment="1">
      <alignment horizontal="right"/>
    </xf>
    <xf numFmtId="43" fontId="7" fillId="0" borderId="1" xfId="1" applyFont="1" applyFill="1" applyBorder="1"/>
    <xf numFmtId="43" fontId="8" fillId="0" borderId="1" xfId="1" applyFont="1" applyFill="1" applyBorder="1"/>
    <xf numFmtId="43" fontId="8" fillId="0" borderId="1" xfId="1" applyFont="1" applyBorder="1"/>
    <xf numFmtId="43" fontId="8" fillId="0" borderId="3" xfId="1" applyFont="1" applyFill="1" applyBorder="1"/>
    <xf numFmtId="0" fontId="7" fillId="44" borderId="57" xfId="0" applyFont="1" applyFill="1" applyBorder="1" applyAlignment="1">
      <alignment horizontal="center" vertical="center" wrapText="1"/>
    </xf>
    <xf numFmtId="43" fontId="8" fillId="0" borderId="0" xfId="1" applyFont="1" applyFill="1" applyBorder="1"/>
    <xf numFmtId="43" fontId="0" fillId="0" borderId="1" xfId="1" applyFont="1" applyBorder="1" applyAlignment="1">
      <alignment horizontal="right"/>
    </xf>
    <xf numFmtId="43" fontId="20" fillId="0" borderId="10" xfId="1" applyFont="1" applyFill="1" applyBorder="1" applyAlignment="1">
      <alignment horizontal="right"/>
    </xf>
    <xf numFmtId="43" fontId="0" fillId="0" borderId="10" xfId="1" applyFont="1" applyFill="1" applyBorder="1" applyAlignment="1">
      <alignment horizontal="right"/>
    </xf>
    <xf numFmtId="43" fontId="21" fillId="0" borderId="10" xfId="1" applyFont="1" applyFill="1" applyBorder="1" applyAlignment="1">
      <alignment horizontal="right"/>
    </xf>
    <xf numFmtId="164" fontId="9" fillId="0" borderId="0" xfId="1" applyNumberFormat="1" applyFont="1" applyFill="1" applyAlignment="1">
      <alignment horizontal="center"/>
    </xf>
    <xf numFmtId="0" fontId="7" fillId="44" borderId="13" xfId="0" applyFont="1" applyFill="1" applyBorder="1" applyAlignment="1">
      <alignment horizontal="center" vertical="center" wrapText="1"/>
    </xf>
    <xf numFmtId="0" fontId="7" fillId="45" borderId="54" xfId="1" quotePrefix="1" applyNumberFormat="1" applyFont="1" applyFill="1" applyBorder="1" applyAlignment="1">
      <alignment vertical="top" wrapText="1"/>
    </xf>
    <xf numFmtId="0" fontId="7" fillId="45" borderId="6" xfId="1" quotePrefix="1" applyNumberFormat="1" applyFont="1" applyFill="1" applyBorder="1" applyAlignment="1">
      <alignment vertical="top" wrapText="1"/>
    </xf>
    <xf numFmtId="41" fontId="7" fillId="45" borderId="0" xfId="1" quotePrefix="1" applyNumberFormat="1" applyFont="1" applyFill="1" applyBorder="1" applyAlignment="1">
      <alignment wrapText="1"/>
    </xf>
    <xf numFmtId="44" fontId="72" fillId="0" borderId="0" xfId="2" applyFont="1" applyFill="1" applyAlignment="1">
      <alignment horizontal="right"/>
    </xf>
    <xf numFmtId="43" fontId="0" fillId="0" borderId="1" xfId="1" applyFont="1" applyFill="1" applyBorder="1" applyProtection="1">
      <protection locked="0"/>
    </xf>
    <xf numFmtId="43" fontId="0" fillId="0" borderId="30" xfId="1" applyFont="1" applyFill="1" applyBorder="1" applyProtection="1">
      <protection locked="0"/>
    </xf>
    <xf numFmtId="43" fontId="0" fillId="0" borderId="1" xfId="1" applyFont="1" applyBorder="1" applyProtection="1">
      <protection locked="0"/>
    </xf>
    <xf numFmtId="43" fontId="0" fillId="0" borderId="1" xfId="1" applyFont="1" applyFill="1" applyBorder="1"/>
    <xf numFmtId="164" fontId="8" fillId="45" borderId="55" xfId="1" applyNumberFormat="1" applyFont="1" applyFill="1" applyBorder="1" applyAlignment="1"/>
    <xf numFmtId="164" fontId="8" fillId="45" borderId="15" xfId="1" applyNumberFormat="1" applyFont="1" applyFill="1" applyBorder="1" applyAlignment="1"/>
    <xf numFmtId="49" fontId="8" fillId="45" borderId="15" xfId="1" applyNumberFormat="1" applyFont="1" applyFill="1" applyBorder="1" applyAlignment="1"/>
    <xf numFmtId="41" fontId="0" fillId="45" borderId="15" xfId="1" quotePrefix="1" applyNumberFormat="1" applyFont="1" applyFill="1" applyBorder="1" applyAlignment="1">
      <alignment wrapText="1"/>
    </xf>
    <xf numFmtId="49" fontId="72" fillId="45" borderId="11" xfId="1" applyNumberFormat="1" applyFont="1" applyFill="1" applyBorder="1" applyAlignment="1"/>
    <xf numFmtId="49" fontId="8" fillId="45" borderId="9" xfId="1" applyNumberFormat="1" applyFont="1" applyFill="1" applyBorder="1" applyAlignment="1"/>
    <xf numFmtId="10" fontId="0" fillId="45" borderId="9" xfId="0" applyNumberFormat="1" applyFill="1" applyBorder="1"/>
    <xf numFmtId="43" fontId="0" fillId="0" borderId="1" xfId="1" applyFont="1" applyFill="1" applyBorder="1" applyAlignment="1">
      <alignment horizontal="right"/>
    </xf>
    <xf numFmtId="49" fontId="75" fillId="0" borderId="0" xfId="0" applyNumberFormat="1" applyFont="1" applyAlignment="1">
      <alignment horizontal="right"/>
    </xf>
    <xf numFmtId="0" fontId="0" fillId="0" borderId="0" xfId="0" applyAlignment="1">
      <alignment horizontal="left" wrapText="1"/>
    </xf>
    <xf numFmtId="0" fontId="80" fillId="45" borderId="56" xfId="0" applyFont="1" applyFill="1" applyBorder="1"/>
    <xf numFmtId="0" fontId="0" fillId="45" borderId="55" xfId="0" applyFill="1" applyBorder="1"/>
    <xf numFmtId="0" fontId="7" fillId="45" borderId="12" xfId="0" quotePrefix="1" applyFont="1" applyFill="1" applyBorder="1"/>
    <xf numFmtId="0" fontId="0" fillId="45" borderId="15" xfId="0" applyFill="1" applyBorder="1"/>
    <xf numFmtId="0" fontId="10" fillId="0" borderId="0" xfId="0" applyFont="1" applyAlignment="1">
      <alignment horizontal="left"/>
    </xf>
    <xf numFmtId="0" fontId="63" fillId="50" borderId="34" xfId="1660" applyFont="1" applyFill="1" applyAlignment="1"/>
    <xf numFmtId="0" fontId="18" fillId="0" borderId="0" xfId="0" applyFont="1"/>
    <xf numFmtId="0" fontId="7" fillId="0" borderId="0" xfId="0" applyFont="1" applyAlignment="1">
      <alignment horizontal="left" wrapText="1"/>
    </xf>
    <xf numFmtId="0" fontId="7" fillId="45" borderId="0" xfId="0" applyFont="1" applyFill="1"/>
    <xf numFmtId="0" fontId="10" fillId="44" borderId="33" xfId="0" applyFont="1" applyFill="1" applyBorder="1"/>
    <xf numFmtId="0" fontId="10" fillId="44" borderId="30" xfId="0" applyFont="1" applyFill="1" applyBorder="1" applyAlignment="1">
      <alignment horizontal="center"/>
    </xf>
    <xf numFmtId="0" fontId="10" fillId="44" borderId="33" xfId="0" applyFont="1" applyFill="1" applyBorder="1" applyAlignment="1">
      <alignment horizontal="center"/>
    </xf>
    <xf numFmtId="43" fontId="8" fillId="0" borderId="0" xfId="1" applyFont="1" applyBorder="1"/>
    <xf numFmtId="43" fontId="20" fillId="0" borderId="1" xfId="1" applyFont="1" applyFill="1" applyBorder="1" applyAlignment="1">
      <alignment horizontal="right"/>
    </xf>
    <xf numFmtId="43" fontId="20" fillId="0" borderId="30" xfId="1" applyFont="1" applyFill="1" applyBorder="1" applyAlignment="1">
      <alignment horizontal="right"/>
    </xf>
    <xf numFmtId="43" fontId="8" fillId="0" borderId="1" xfId="1" applyFont="1" applyBorder="1" applyAlignment="1">
      <alignment horizontal="right"/>
    </xf>
    <xf numFmtId="43" fontId="8" fillId="0" borderId="1" xfId="1" applyFont="1" applyFill="1" applyBorder="1" applyAlignment="1">
      <alignment horizontal="right"/>
    </xf>
    <xf numFmtId="43" fontId="8" fillId="0" borderId="30" xfId="1" applyFont="1" applyFill="1" applyBorder="1" applyAlignment="1">
      <alignment horizontal="right"/>
    </xf>
    <xf numFmtId="43" fontId="8" fillId="0" borderId="47" xfId="1" applyFont="1" applyFill="1" applyBorder="1" applyAlignment="1">
      <alignment horizontal="right"/>
    </xf>
    <xf numFmtId="43" fontId="0" fillId="0" borderId="2" xfId="1" applyFont="1" applyBorder="1" applyAlignment="1">
      <alignment horizontal="right"/>
    </xf>
    <xf numFmtId="9" fontId="7" fillId="44" borderId="3" xfId="5" applyFont="1" applyFill="1" applyBorder="1" applyAlignment="1">
      <alignment horizontal="centerContinuous" vertical="center" wrapText="1"/>
    </xf>
    <xf numFmtId="164" fontId="7" fillId="41" borderId="1" xfId="1" applyNumberFormat="1" applyFont="1" applyFill="1" applyBorder="1" applyAlignment="1">
      <alignment horizontal="center" wrapText="1"/>
    </xf>
    <xf numFmtId="0" fontId="79" fillId="0" borderId="0" xfId="0" applyFont="1"/>
    <xf numFmtId="164" fontId="79" fillId="0" borderId="0" xfId="1" applyNumberFormat="1" applyFont="1" applyFill="1" applyAlignment="1"/>
    <xf numFmtId="164" fontId="7" fillId="4" borderId="0" xfId="1" applyNumberFormat="1" applyFont="1" applyFill="1" applyBorder="1"/>
    <xf numFmtId="164" fontId="7" fillId="0" borderId="0" xfId="1" applyNumberFormat="1" applyFont="1" applyFill="1" applyBorder="1"/>
    <xf numFmtId="49" fontId="11" fillId="45" borderId="11" xfId="3" quotePrefix="1" applyNumberFormat="1" applyFill="1" applyBorder="1" applyAlignment="1" applyProtection="1"/>
    <xf numFmtId="0" fontId="7" fillId="0" borderId="47" xfId="3" applyFont="1" applyBorder="1" applyAlignment="1" applyProtection="1">
      <alignment vertical="top" wrapText="1"/>
    </xf>
    <xf numFmtId="0" fontId="7" fillId="0" borderId="1" xfId="3" applyFont="1" applyBorder="1" applyAlignment="1" applyProtection="1">
      <alignment vertical="top" wrapText="1"/>
    </xf>
    <xf numFmtId="0" fontId="0" fillId="45" borderId="6" xfId="0" applyFill="1" applyBorder="1" applyAlignment="1">
      <alignment horizontal="left" wrapText="1"/>
    </xf>
    <xf numFmtId="0" fontId="0" fillId="45" borderId="9" xfId="0" applyFill="1" applyBorder="1" applyAlignment="1">
      <alignment horizontal="left" wrapText="1"/>
    </xf>
    <xf numFmtId="49" fontId="10" fillId="44" borderId="44" xfId="0" applyNumberFormat="1" applyFont="1" applyFill="1" applyBorder="1" applyAlignment="1">
      <alignment horizontal="center" wrapText="1"/>
    </xf>
    <xf numFmtId="49" fontId="10" fillId="44" borderId="5" xfId="0" applyNumberFormat="1" applyFont="1" applyFill="1" applyBorder="1" applyAlignment="1">
      <alignment horizontal="center" wrapText="1"/>
    </xf>
    <xf numFmtId="49" fontId="10" fillId="44" borderId="2" xfId="0" applyNumberFormat="1" applyFont="1" applyFill="1" applyBorder="1" applyAlignment="1">
      <alignment horizontal="center" wrapText="1"/>
    </xf>
    <xf numFmtId="0" fontId="10" fillId="0" borderId="47" xfId="0" applyFont="1" applyBorder="1" applyAlignment="1">
      <alignment vertical="top"/>
    </xf>
    <xf numFmtId="0" fontId="10" fillId="0" borderId="1" xfId="0" applyFont="1" applyBorder="1" applyAlignment="1">
      <alignment vertical="top" wrapText="1"/>
    </xf>
    <xf numFmtId="0" fontId="10" fillId="0" borderId="1" xfId="0" applyFont="1" applyBorder="1" applyAlignment="1">
      <alignment horizontal="center" vertical="top" wrapText="1"/>
    </xf>
    <xf numFmtId="0" fontId="7" fillId="0" borderId="1" xfId="0" applyFont="1" applyBorder="1" applyAlignment="1">
      <alignment vertical="top" wrapText="1"/>
    </xf>
    <xf numFmtId="0" fontId="10" fillId="0" borderId="1" xfId="0" applyFont="1" applyBorder="1" applyAlignment="1">
      <alignment vertical="top"/>
    </xf>
    <xf numFmtId="0" fontId="10" fillId="0" borderId="2" xfId="0" applyFont="1" applyBorder="1" applyAlignment="1">
      <alignment horizontal="left" vertical="top" wrapText="1"/>
    </xf>
    <xf numFmtId="0" fontId="10" fillId="0" borderId="2" xfId="0" applyFont="1" applyBorder="1" applyAlignment="1">
      <alignment horizontal="center" vertical="top" wrapText="1"/>
    </xf>
    <xf numFmtId="0" fontId="7" fillId="0" borderId="2" xfId="0" applyFont="1" applyBorder="1" applyAlignment="1">
      <alignment vertical="top" wrapText="1"/>
    </xf>
    <xf numFmtId="164" fontId="7" fillId="0" borderId="1" xfId="1" applyNumberFormat="1" applyFont="1" applyBorder="1" applyAlignment="1">
      <alignment horizontal="left" vertical="top"/>
    </xf>
    <xf numFmtId="0" fontId="10" fillId="42" borderId="2" xfId="0" applyFont="1" applyFill="1" applyBorder="1" applyAlignment="1">
      <alignment horizontal="center" vertical="top" wrapText="1"/>
    </xf>
    <xf numFmtId="0" fontId="10" fillId="42" borderId="1" xfId="0" applyFont="1" applyFill="1" applyBorder="1" applyAlignment="1">
      <alignment horizontal="center" vertical="top" wrapText="1"/>
    </xf>
    <xf numFmtId="0" fontId="7" fillId="0" borderId="2" xfId="0" applyFont="1" applyBorder="1" applyAlignment="1">
      <alignment horizontal="left" vertical="top" wrapText="1"/>
    </xf>
    <xf numFmtId="0" fontId="65" fillId="42" borderId="61" xfId="1675" applyFont="1" applyFill="1" applyBorder="1" applyAlignment="1">
      <alignment horizontal="left" vertical="top" wrapText="1"/>
    </xf>
    <xf numFmtId="0" fontId="10" fillId="0" borderId="5" xfId="0" applyFont="1" applyBorder="1" applyAlignment="1">
      <alignment horizontal="left" vertical="top" wrapText="1"/>
    </xf>
    <xf numFmtId="0" fontId="10" fillId="42" borderId="0" xfId="0" applyFont="1" applyFill="1" applyAlignment="1">
      <alignment horizontal="center" vertical="top"/>
    </xf>
    <xf numFmtId="0" fontId="10" fillId="0" borderId="47" xfId="0" applyFont="1" applyBorder="1" applyAlignment="1">
      <alignment horizontal="center" vertical="top"/>
    </xf>
    <xf numFmtId="0" fontId="52" fillId="0" borderId="0" xfId="0" applyFont="1" applyAlignment="1">
      <alignment vertical="top" wrapText="1"/>
    </xf>
    <xf numFmtId="0" fontId="10" fillId="0" borderId="1" xfId="0" applyFont="1" applyBorder="1" applyAlignment="1">
      <alignment horizontal="left" vertical="top" wrapText="1"/>
    </xf>
    <xf numFmtId="0" fontId="10" fillId="42" borderId="51" xfId="0" applyFont="1" applyFill="1" applyBorder="1" applyAlignment="1">
      <alignment horizontal="center" vertical="top"/>
    </xf>
    <xf numFmtId="0" fontId="10" fillId="0" borderId="1" xfId="0" applyFont="1" applyBorder="1" applyAlignment="1">
      <alignment horizontal="center" vertical="top"/>
    </xf>
    <xf numFmtId="49" fontId="10" fillId="42" borderId="1" xfId="0" applyNumberFormat="1" applyFont="1" applyFill="1" applyBorder="1" applyAlignment="1">
      <alignment horizontal="center" vertical="top" wrapText="1"/>
    </xf>
    <xf numFmtId="49" fontId="7" fillId="0" borderId="1" xfId="0" applyNumberFormat="1" applyFont="1" applyBorder="1" applyAlignment="1">
      <alignment vertical="top" wrapText="1"/>
    </xf>
    <xf numFmtId="49" fontId="10" fillId="0" borderId="0" xfId="0" applyNumberFormat="1" applyFont="1" applyAlignment="1">
      <alignment horizontal="center" vertical="top" wrapText="1"/>
    </xf>
    <xf numFmtId="0" fontId="7" fillId="0" borderId="1" xfId="1" applyNumberFormat="1" applyFont="1" applyBorder="1" applyAlignment="1">
      <alignment horizontal="left" vertical="top" wrapText="1"/>
    </xf>
    <xf numFmtId="0" fontId="86" fillId="0" borderId="1" xfId="1675" applyFont="1" applyBorder="1" applyAlignment="1">
      <alignment horizontal="center" vertical="top"/>
    </xf>
    <xf numFmtId="0" fontId="86" fillId="42" borderId="1" xfId="1675" applyFont="1" applyFill="1" applyBorder="1" applyAlignment="1">
      <alignment horizontal="center" vertical="top"/>
    </xf>
    <xf numFmtId="49" fontId="10" fillId="0" borderId="1" xfId="0" applyNumberFormat="1" applyFont="1" applyBorder="1" applyAlignment="1">
      <alignment horizontal="center" vertical="top" wrapText="1"/>
    </xf>
    <xf numFmtId="0" fontId="65" fillId="42" borderId="1" xfId="1675" applyFont="1" applyFill="1" applyBorder="1" applyAlignment="1">
      <alignment horizontal="left" vertical="top" wrapText="1"/>
    </xf>
    <xf numFmtId="49" fontId="10" fillId="42" borderId="0" xfId="0" applyNumberFormat="1" applyFont="1" applyFill="1" applyAlignment="1">
      <alignment horizontal="center" vertical="top"/>
    </xf>
    <xf numFmtId="0" fontId="7" fillId="0" borderId="0" xfId="0" applyFont="1" applyAlignment="1">
      <alignment vertical="top" wrapText="1"/>
    </xf>
    <xf numFmtId="49" fontId="7" fillId="42" borderId="1" xfId="0" applyNumberFormat="1" applyFont="1" applyFill="1" applyBorder="1" applyAlignment="1">
      <alignment horizontal="center" vertical="top" wrapText="1"/>
    </xf>
    <xf numFmtId="0" fontId="10" fillId="42" borderId="1" xfId="0" applyFont="1" applyFill="1" applyBorder="1" applyAlignment="1">
      <alignment horizontal="center" vertical="top"/>
    </xf>
    <xf numFmtId="0" fontId="72" fillId="42" borderId="1" xfId="0" applyFont="1" applyFill="1" applyBorder="1" applyAlignment="1">
      <alignment vertical="top" wrapText="1"/>
    </xf>
    <xf numFmtId="49" fontId="10" fillId="0" borderId="1" xfId="0" applyNumberFormat="1" applyFont="1" applyBorder="1" applyAlignment="1">
      <alignment horizontal="center" vertical="top"/>
    </xf>
    <xf numFmtId="0" fontId="72" fillId="0" borderId="1" xfId="0" applyFont="1" applyBorder="1" applyAlignment="1">
      <alignment vertical="top" wrapText="1"/>
    </xf>
    <xf numFmtId="164" fontId="7" fillId="0" borderId="1" xfId="1" quotePrefix="1" applyNumberFormat="1" applyFont="1" applyBorder="1" applyAlignment="1">
      <alignment vertical="top"/>
    </xf>
    <xf numFmtId="164" fontId="7" fillId="42" borderId="1" xfId="1" quotePrefix="1" applyNumberFormat="1" applyFont="1" applyFill="1" applyBorder="1" applyAlignment="1">
      <alignment vertical="top"/>
    </xf>
    <xf numFmtId="49" fontId="10" fillId="42" borderId="1" xfId="0" applyNumberFormat="1" applyFont="1" applyFill="1" applyBorder="1" applyAlignment="1">
      <alignment horizontal="center" vertical="top"/>
    </xf>
    <xf numFmtId="49" fontId="7" fillId="42" borderId="1" xfId="0" applyNumberFormat="1" applyFont="1" applyFill="1" applyBorder="1" applyAlignment="1">
      <alignment vertical="top" wrapText="1"/>
    </xf>
    <xf numFmtId="0" fontId="7" fillId="0" borderId="1" xfId="0" applyFont="1" applyBorder="1" applyAlignment="1">
      <alignment vertical="top"/>
    </xf>
    <xf numFmtId="0" fontId="10" fillId="42" borderId="1" xfId="0" applyFont="1" applyFill="1" applyBorder="1" applyAlignment="1">
      <alignment vertical="top"/>
    </xf>
    <xf numFmtId="0" fontId="10" fillId="42" borderId="2" xfId="0" applyFont="1" applyFill="1" applyBorder="1" applyAlignment="1">
      <alignment horizontal="left" vertical="top" wrapText="1"/>
    </xf>
    <xf numFmtId="49" fontId="0" fillId="0" borderId="1" xfId="0" applyNumberFormat="1" applyBorder="1" applyAlignment="1">
      <alignment vertical="top" wrapText="1"/>
    </xf>
    <xf numFmtId="164" fontId="9" fillId="0" borderId="0" xfId="1" applyNumberFormat="1" applyFont="1" applyAlignment="1">
      <alignment horizontal="center"/>
    </xf>
    <xf numFmtId="164" fontId="72" fillId="0" borderId="0" xfId="1" applyNumberFormat="1" applyFont="1"/>
    <xf numFmtId="43" fontId="8" fillId="0" borderId="0" xfId="1" applyFont="1" applyFill="1" applyBorder="1" applyProtection="1">
      <protection locked="0" hidden="1"/>
    </xf>
    <xf numFmtId="0" fontId="10" fillId="0" borderId="1" xfId="0" applyFont="1" applyBorder="1"/>
    <xf numFmtId="0" fontId="7" fillId="0" borderId="15" xfId="0" applyFont="1" applyBorder="1"/>
    <xf numFmtId="0" fontId="10" fillId="0" borderId="8" xfId="0" applyFont="1" applyBorder="1"/>
    <xf numFmtId="0" fontId="0" fillId="0" borderId="10" xfId="0" applyBorder="1"/>
    <xf numFmtId="164" fontId="8" fillId="0" borderId="10" xfId="1" applyNumberFormat="1" applyFont="1" applyFill="1" applyBorder="1"/>
    <xf numFmtId="164" fontId="8" fillId="0" borderId="10" xfId="1" applyNumberFormat="1" applyFont="1" applyBorder="1"/>
    <xf numFmtId="164" fontId="72" fillId="0" borderId="10" xfId="1" applyNumberFormat="1" applyFont="1" applyBorder="1"/>
    <xf numFmtId="0" fontId="72" fillId="45" borderId="0" xfId="0" applyFont="1" applyFill="1"/>
    <xf numFmtId="0" fontId="10" fillId="0" borderId="1" xfId="0" applyFont="1" applyBorder="1" applyAlignment="1">
      <alignment horizontal="left" indent="1"/>
    </xf>
    <xf numFmtId="43" fontId="8" fillId="44" borderId="10" xfId="1" applyFont="1" applyFill="1" applyBorder="1"/>
    <xf numFmtId="43" fontId="8" fillId="44" borderId="1" xfId="1" applyFont="1" applyFill="1" applyBorder="1"/>
    <xf numFmtId="43" fontId="8" fillId="44" borderId="1" xfId="1" applyFont="1" applyFill="1" applyBorder="1" applyProtection="1">
      <protection locked="0" hidden="1"/>
    </xf>
    <xf numFmtId="0" fontId="72" fillId="0" borderId="0" xfId="0" applyFont="1" applyAlignment="1">
      <alignment horizontal="left" indent="1"/>
    </xf>
    <xf numFmtId="0" fontId="79" fillId="0" borderId="0" xfId="1665" applyFont="1"/>
    <xf numFmtId="0" fontId="9" fillId="0" borderId="0" xfId="0" applyFont="1"/>
    <xf numFmtId="41" fontId="9" fillId="0" borderId="0" xfId="0" applyNumberFormat="1" applyFont="1"/>
    <xf numFmtId="164" fontId="9" fillId="0" borderId="0" xfId="1" applyNumberFormat="1" applyFont="1" applyFill="1" applyAlignment="1"/>
    <xf numFmtId="0" fontId="72" fillId="0" borderId="0" xfId="0" applyFont="1" applyAlignment="1">
      <alignment horizontal="left"/>
    </xf>
    <xf numFmtId="164" fontId="9" fillId="0" borderId="0" xfId="1" applyNumberFormat="1" applyFont="1" applyAlignment="1"/>
    <xf numFmtId="0" fontId="88" fillId="0" borderId="0" xfId="1660" applyFont="1" applyFill="1" applyBorder="1" applyAlignment="1">
      <alignment vertical="top"/>
    </xf>
    <xf numFmtId="0" fontId="7" fillId="45" borderId="12" xfId="1" quotePrefix="1" applyNumberFormat="1" applyFont="1" applyFill="1" applyBorder="1" applyAlignment="1">
      <alignment horizontal="left" vertical="top" wrapText="1"/>
    </xf>
    <xf numFmtId="0" fontId="7" fillId="45" borderId="0" xfId="1" quotePrefix="1" applyNumberFormat="1" applyFont="1" applyFill="1" applyBorder="1" applyAlignment="1">
      <alignment horizontal="left" vertical="top" wrapText="1"/>
    </xf>
    <xf numFmtId="43" fontId="0" fillId="0" borderId="6" xfId="1" applyFont="1" applyBorder="1" applyAlignment="1">
      <alignment horizontal="center"/>
    </xf>
    <xf numFmtId="43" fontId="10" fillId="46" borderId="0" xfId="1" applyFont="1" applyFill="1" applyBorder="1" applyAlignment="1">
      <alignment horizontal="right"/>
    </xf>
    <xf numFmtId="43" fontId="75" fillId="0" borderId="0" xfId="1" applyFont="1" applyAlignment="1">
      <alignment horizontal="right"/>
    </xf>
    <xf numFmtId="0" fontId="0" fillId="0" borderId="6" xfId="0" applyBorder="1"/>
    <xf numFmtId="43" fontId="8" fillId="49" borderId="1" xfId="1" applyFont="1" applyFill="1" applyBorder="1"/>
    <xf numFmtId="43" fontId="8" fillId="49" borderId="1" xfId="1" applyFont="1" applyFill="1" applyBorder="1" applyProtection="1">
      <protection locked="0" hidden="1"/>
    </xf>
    <xf numFmtId="43" fontId="8" fillId="49" borderId="9" xfId="1" applyFont="1" applyFill="1" applyBorder="1"/>
    <xf numFmtId="43" fontId="8" fillId="49" borderId="2" xfId="1" applyFont="1" applyFill="1" applyBorder="1"/>
    <xf numFmtId="43" fontId="8" fillId="49" borderId="2" xfId="1" applyFont="1" applyFill="1" applyBorder="1" applyProtection="1">
      <protection locked="0" hidden="1"/>
    </xf>
    <xf numFmtId="43" fontId="8" fillId="49" borderId="10" xfId="1" applyFont="1" applyFill="1" applyBorder="1"/>
    <xf numFmtId="43" fontId="8" fillId="49" borderId="47" xfId="1" applyFont="1" applyFill="1" applyBorder="1"/>
    <xf numFmtId="43" fontId="7" fillId="49" borderId="1" xfId="1" applyFont="1" applyFill="1" applyBorder="1" applyProtection="1">
      <protection locked="0" hidden="1"/>
    </xf>
    <xf numFmtId="43" fontId="8" fillId="49" borderId="47" xfId="1" applyFont="1" applyFill="1" applyBorder="1" applyProtection="1">
      <protection locked="0" hidden="1"/>
    </xf>
    <xf numFmtId="43" fontId="7" fillId="49" borderId="1" xfId="1" applyFont="1" applyFill="1" applyBorder="1"/>
    <xf numFmtId="43" fontId="8" fillId="49" borderId="8" xfId="1" applyFont="1" applyFill="1" applyBorder="1"/>
    <xf numFmtId="43" fontId="8" fillId="49" borderId="8" xfId="1" applyFont="1" applyFill="1" applyBorder="1" applyProtection="1">
      <protection locked="0" hidden="1"/>
    </xf>
    <xf numFmtId="170" fontId="0" fillId="49" borderId="1" xfId="2" applyNumberFormat="1" applyFont="1" applyFill="1" applyBorder="1"/>
    <xf numFmtId="41" fontId="0" fillId="49" borderId="2" xfId="1" applyNumberFormat="1" applyFont="1" applyFill="1" applyBorder="1"/>
    <xf numFmtId="170" fontId="0" fillId="49" borderId="29" xfId="2" applyNumberFormat="1" applyFont="1" applyFill="1" applyBorder="1"/>
    <xf numFmtId="0" fontId="0" fillId="49" borderId="1" xfId="0" applyFill="1" applyBorder="1" applyAlignment="1">
      <alignment horizontal="center" vertical="center" wrapText="1"/>
    </xf>
    <xf numFmtId="0" fontId="7" fillId="49" borderId="30" xfId="0" applyFont="1" applyFill="1" applyBorder="1" applyAlignment="1">
      <alignment horizontal="center" vertical="center" wrapText="1"/>
    </xf>
    <xf numFmtId="41" fontId="8" fillId="49" borderId="1" xfId="1" applyNumberFormat="1" applyFont="1" applyFill="1" applyBorder="1" applyAlignment="1">
      <alignment horizontal="center" vertical="center" wrapText="1"/>
    </xf>
    <xf numFmtId="43" fontId="10" fillId="49" borderId="14" xfId="1" applyFont="1" applyFill="1" applyBorder="1"/>
    <xf numFmtId="43" fontId="74" fillId="49" borderId="31" xfId="1" applyFont="1" applyFill="1" applyBorder="1"/>
    <xf numFmtId="164" fontId="7" fillId="49" borderId="2" xfId="1" applyNumberFormat="1" applyFont="1" applyFill="1" applyBorder="1" applyAlignment="1">
      <alignment horizontal="center"/>
    </xf>
    <xf numFmtId="164" fontId="7" fillId="49" borderId="1" xfId="1" applyNumberFormat="1" applyFont="1" applyFill="1" applyBorder="1" applyAlignment="1">
      <alignment horizontal="center"/>
    </xf>
    <xf numFmtId="164" fontId="7" fillId="49" borderId="1" xfId="1" applyNumberFormat="1" applyFont="1" applyFill="1" applyBorder="1" applyAlignment="1">
      <alignment horizontal="center" wrapText="1"/>
    </xf>
    <xf numFmtId="164" fontId="7" fillId="49" borderId="2" xfId="1" applyNumberFormat="1" applyFont="1" applyFill="1" applyBorder="1" applyAlignment="1">
      <alignment horizontal="center" wrapText="1"/>
    </xf>
    <xf numFmtId="164" fontId="7" fillId="49" borderId="5" xfId="1" applyNumberFormat="1" applyFont="1" applyFill="1" applyBorder="1" applyAlignment="1">
      <alignment horizontal="center" wrapText="1"/>
    </xf>
    <xf numFmtId="43" fontId="21" fillId="49" borderId="7" xfId="1" applyFont="1" applyFill="1" applyBorder="1" applyAlignment="1">
      <alignment horizontal="right"/>
    </xf>
    <xf numFmtId="43" fontId="21" fillId="49" borderId="1" xfId="1" applyFont="1" applyFill="1" applyBorder="1" applyAlignment="1">
      <alignment horizontal="right"/>
    </xf>
    <xf numFmtId="0" fontId="10" fillId="49" borderId="33" xfId="0" applyFont="1" applyFill="1" applyBorder="1" applyAlignment="1">
      <alignment horizontal="center"/>
    </xf>
    <xf numFmtId="10" fontId="10" fillId="49" borderId="33" xfId="5" applyNumberFormat="1" applyFont="1" applyFill="1" applyBorder="1" applyAlignment="1">
      <alignment horizontal="right"/>
    </xf>
    <xf numFmtId="0" fontId="72" fillId="42" borderId="0" xfId="0" applyFont="1" applyFill="1" applyAlignment="1">
      <alignment horizontal="left" indent="1"/>
    </xf>
    <xf numFmtId="43" fontId="0" fillId="0" borderId="0" xfId="0" applyNumberFormat="1"/>
    <xf numFmtId="0" fontId="73" fillId="0" borderId="8" xfId="0" applyFont="1" applyBorder="1"/>
    <xf numFmtId="43" fontId="73" fillId="0" borderId="49" xfId="1" applyFont="1" applyFill="1" applyBorder="1"/>
    <xf numFmtId="0" fontId="73" fillId="0" borderId="49" xfId="0" applyFont="1" applyBorder="1"/>
    <xf numFmtId="0" fontId="63" fillId="43" borderId="0" xfId="1660" applyFont="1" applyFill="1" applyBorder="1" applyAlignment="1"/>
    <xf numFmtId="164" fontId="73" fillId="0" borderId="54" xfId="1" applyNumberFormat="1" applyFont="1" applyBorder="1"/>
    <xf numFmtId="164" fontId="89" fillId="0" borderId="47" xfId="1" applyNumberFormat="1" applyFont="1" applyBorder="1"/>
    <xf numFmtId="164" fontId="76" fillId="0" borderId="56" xfId="1" applyNumberFormat="1" applyFont="1" applyBorder="1"/>
    <xf numFmtId="164" fontId="76" fillId="0" borderId="54" xfId="1" applyNumberFormat="1" applyFont="1" applyFill="1" applyBorder="1"/>
    <xf numFmtId="164" fontId="76" fillId="0" borderId="55" xfId="1" applyNumberFormat="1" applyFont="1" applyFill="1" applyBorder="1"/>
    <xf numFmtId="43" fontId="76" fillId="0" borderId="10" xfId="1" applyFont="1" applyFill="1" applyBorder="1"/>
    <xf numFmtId="43" fontId="76" fillId="0" borderId="1" xfId="1" applyFont="1" applyBorder="1"/>
    <xf numFmtId="43" fontId="76" fillId="0" borderId="1" xfId="0" applyNumberFormat="1" applyFont="1" applyBorder="1"/>
    <xf numFmtId="164" fontId="0" fillId="45" borderId="55" xfId="1" applyNumberFormat="1" applyFont="1" applyFill="1" applyBorder="1"/>
    <xf numFmtId="0" fontId="76" fillId="0" borderId="0" xfId="1664" applyFont="1" applyAlignment="1">
      <alignment horizontal="left" vertical="top" wrapText="1"/>
    </xf>
    <xf numFmtId="8" fontId="84" fillId="0" borderId="17" xfId="1664" applyNumberFormat="1" applyFont="1" applyBorder="1" applyAlignment="1">
      <alignment horizontal="left" vertical="center" wrapText="1"/>
    </xf>
    <xf numFmtId="4" fontId="84" fillId="0" borderId="17" xfId="1664" applyNumberFormat="1" applyFont="1" applyBorder="1" applyAlignment="1">
      <alignment horizontal="left" vertical="center" wrapText="1"/>
    </xf>
    <xf numFmtId="0" fontId="84" fillId="0" borderId="17" xfId="1664" applyFont="1" applyBorder="1" applyAlignment="1">
      <alignment horizontal="left" vertical="center" wrapText="1"/>
    </xf>
    <xf numFmtId="0" fontId="56" fillId="0" borderId="0" xfId="1662" applyFont="1" applyBorder="1" applyAlignment="1">
      <alignment horizontal="left" vertical="top"/>
    </xf>
    <xf numFmtId="0" fontId="51" fillId="0" borderId="0" xfId="1661" applyFont="1" applyBorder="1" applyAlignment="1">
      <alignment horizontal="left" vertical="center"/>
    </xf>
    <xf numFmtId="0" fontId="90" fillId="0" borderId="0" xfId="1661" applyFont="1" applyBorder="1" applyAlignment="1">
      <alignment horizontal="left" vertical="center"/>
    </xf>
    <xf numFmtId="0" fontId="59" fillId="0" borderId="0" xfId="1664" applyFont="1" applyAlignment="1">
      <alignment vertical="top" wrapText="1"/>
    </xf>
    <xf numFmtId="0" fontId="91" fillId="0" borderId="39" xfId="1664" applyFont="1" applyBorder="1" applyAlignment="1">
      <alignment horizontal="center" vertical="center" wrapText="1"/>
    </xf>
    <xf numFmtId="0" fontId="91" fillId="0" borderId="17" xfId="1664" applyFont="1" applyBorder="1" applyAlignment="1">
      <alignment horizontal="center" vertical="center" wrapText="1"/>
    </xf>
    <xf numFmtId="6" fontId="91" fillId="0" borderId="17" xfId="1664" applyNumberFormat="1" applyFont="1" applyBorder="1" applyAlignment="1">
      <alignment horizontal="center" vertical="center" wrapText="1"/>
    </xf>
    <xf numFmtId="169" fontId="91" fillId="0" borderId="17" xfId="1664" applyNumberFormat="1" applyFont="1" applyBorder="1" applyAlignment="1">
      <alignment horizontal="center" vertical="center" wrapText="1"/>
    </xf>
    <xf numFmtId="0" fontId="7" fillId="0" borderId="0" xfId="0" quotePrefix="1" applyFont="1"/>
    <xf numFmtId="0" fontId="62" fillId="0" borderId="0" xfId="1664" applyFont="1" applyAlignment="1">
      <alignment horizontal="left" vertical="top" wrapText="1"/>
    </xf>
    <xf numFmtId="43" fontId="75" fillId="49" borderId="50" xfId="1" applyFont="1" applyFill="1" applyBorder="1" applyAlignment="1">
      <alignment horizontal="center"/>
    </xf>
    <xf numFmtId="43" fontId="75" fillId="0" borderId="0" xfId="0" applyNumberFormat="1" applyFont="1"/>
    <xf numFmtId="0" fontId="76" fillId="0" borderId="0" xfId="0" quotePrefix="1" applyFont="1"/>
    <xf numFmtId="164" fontId="7" fillId="45" borderId="11" xfId="1" quotePrefix="1" applyNumberFormat="1" applyFont="1" applyFill="1" applyBorder="1"/>
    <xf numFmtId="0" fontId="55" fillId="0" borderId="0" xfId="1664" applyFont="1" applyAlignment="1">
      <alignment vertical="top" wrapText="1"/>
    </xf>
    <xf numFmtId="0" fontId="62" fillId="0" borderId="0" xfId="1664" applyFont="1" applyAlignment="1">
      <alignment vertical="top" wrapText="1"/>
    </xf>
    <xf numFmtId="0" fontId="76" fillId="0" borderId="0" xfId="1664" applyFont="1" applyAlignment="1">
      <alignment horizontal="center" vertical="top"/>
    </xf>
    <xf numFmtId="0" fontId="0" fillId="0" borderId="30" xfId="0" applyBorder="1" applyProtection="1">
      <protection locked="0"/>
    </xf>
    <xf numFmtId="43" fontId="0" fillId="0" borderId="1" xfId="1" applyFont="1" applyFill="1" applyBorder="1" applyProtection="1"/>
    <xf numFmtId="43" fontId="0" fillId="0" borderId="30" xfId="1" applyFont="1" applyFill="1" applyBorder="1" applyProtection="1"/>
    <xf numFmtId="43" fontId="7" fillId="0" borderId="2" xfId="1" applyFont="1" applyFill="1" applyBorder="1" applyProtection="1">
      <protection locked="0"/>
    </xf>
    <xf numFmtId="43" fontId="14" fillId="0" borderId="1" xfId="1" applyFont="1" applyFill="1" applyBorder="1" applyAlignment="1" applyProtection="1">
      <alignment horizontal="left"/>
      <protection locked="0"/>
    </xf>
    <xf numFmtId="43" fontId="7" fillId="0" borderId="1" xfId="1" applyFont="1" applyFill="1" applyBorder="1" applyProtection="1">
      <protection locked="0"/>
    </xf>
    <xf numFmtId="43" fontId="8" fillId="0" borderId="1" xfId="1" applyFont="1" applyFill="1" applyBorder="1" applyProtection="1">
      <protection locked="0"/>
    </xf>
    <xf numFmtId="43" fontId="8" fillId="0" borderId="1" xfId="1" applyFont="1" applyBorder="1" applyProtection="1">
      <protection locked="0"/>
    </xf>
    <xf numFmtId="43" fontId="7" fillId="0" borderId="1" xfId="1" applyFont="1" applyBorder="1" applyProtection="1">
      <protection locked="0"/>
    </xf>
    <xf numFmtId="164" fontId="8" fillId="0" borderId="14" xfId="1" applyNumberFormat="1" applyFont="1" applyBorder="1" applyProtection="1">
      <protection locked="0"/>
    </xf>
    <xf numFmtId="43" fontId="0" fillId="49" borderId="0" xfId="1" applyFont="1" applyFill="1" applyProtection="1"/>
    <xf numFmtId="43" fontId="0" fillId="49" borderId="6" xfId="1" applyFont="1" applyFill="1" applyBorder="1" applyProtection="1"/>
    <xf numFmtId="0" fontId="7" fillId="0" borderId="1" xfId="0" applyFont="1" applyBorder="1" applyAlignment="1" applyProtection="1">
      <alignment horizontal="left"/>
      <protection locked="0"/>
    </xf>
    <xf numFmtId="0" fontId="7" fillId="0" borderId="30" xfId="0" applyFont="1" applyBorder="1" applyAlignment="1" applyProtection="1">
      <alignment horizontal="left"/>
      <protection locked="0"/>
    </xf>
    <xf numFmtId="49" fontId="7" fillId="0" borderId="1" xfId="0" applyNumberFormat="1" applyFont="1" applyBorder="1" applyAlignment="1" applyProtection="1">
      <alignment horizontal="right" wrapText="1"/>
      <protection locked="0"/>
    </xf>
    <xf numFmtId="49" fontId="7" fillId="0" borderId="1" xfId="0" applyNumberFormat="1" applyFont="1" applyBorder="1" applyAlignment="1" applyProtection="1">
      <alignment horizontal="center"/>
      <protection locked="0"/>
    </xf>
    <xf numFmtId="43" fontId="7" fillId="0" borderId="1" xfId="1" applyFont="1" applyFill="1" applyBorder="1" applyAlignment="1" applyProtection="1">
      <alignment horizontal="right"/>
      <protection locked="0"/>
    </xf>
    <xf numFmtId="0" fontId="7" fillId="0" borderId="0" xfId="0" applyFont="1" applyProtection="1">
      <protection locked="0"/>
    </xf>
    <xf numFmtId="49" fontId="7" fillId="0" borderId="1" xfId="0" applyNumberFormat="1" applyFont="1" applyBorder="1" applyProtection="1">
      <protection locked="0"/>
    </xf>
    <xf numFmtId="49" fontId="7" fillId="0" borderId="30" xfId="0" applyNumberFormat="1" applyFont="1" applyBorder="1" applyProtection="1">
      <protection locked="0"/>
    </xf>
    <xf numFmtId="49" fontId="7" fillId="0" borderId="1" xfId="0" applyNumberFormat="1" applyFont="1" applyBorder="1" applyAlignment="1" applyProtection="1">
      <alignment horizontal="right"/>
      <protection locked="0"/>
    </xf>
    <xf numFmtId="49" fontId="0" fillId="0" borderId="1" xfId="0" applyNumberFormat="1" applyBorder="1" applyProtection="1">
      <protection locked="0"/>
    </xf>
    <xf numFmtId="49" fontId="0" fillId="0" borderId="30" xfId="0" applyNumberFormat="1" applyBorder="1" applyProtection="1">
      <protection locked="0"/>
    </xf>
    <xf numFmtId="43" fontId="0" fillId="0" borderId="1" xfId="1" applyFont="1" applyFill="1" applyBorder="1" applyAlignment="1" applyProtection="1">
      <alignment horizontal="right"/>
      <protection locked="0"/>
    </xf>
    <xf numFmtId="43" fontId="0" fillId="0" borderId="30" xfId="1" applyFont="1" applyFill="1" applyBorder="1" applyAlignment="1" applyProtection="1">
      <alignment horizontal="right"/>
      <protection locked="0"/>
    </xf>
    <xf numFmtId="10" fontId="7" fillId="0" borderId="1" xfId="5" applyNumberFormat="1" applyFont="1" applyFill="1" applyBorder="1" applyAlignment="1" applyProtection="1">
      <alignment vertical="center"/>
      <protection locked="0"/>
    </xf>
    <xf numFmtId="10" fontId="0" fillId="0" borderId="1" xfId="5" applyNumberFormat="1" applyFont="1" applyFill="1" applyBorder="1" applyAlignment="1" applyProtection="1">
      <alignment vertical="center"/>
      <protection locked="0"/>
    </xf>
    <xf numFmtId="10" fontId="0" fillId="0" borderId="1" xfId="5" applyNumberFormat="1" applyFont="1" applyFill="1" applyBorder="1" applyProtection="1">
      <protection locked="0"/>
    </xf>
    <xf numFmtId="10" fontId="0" fillId="0" borderId="30" xfId="5" applyNumberFormat="1" applyFont="1" applyFill="1" applyBorder="1" applyProtection="1">
      <protection locked="0"/>
    </xf>
    <xf numFmtId="10" fontId="7" fillId="0" borderId="1" xfId="5" applyNumberFormat="1" applyFont="1" applyFill="1" applyBorder="1" applyProtection="1">
      <protection locked="0"/>
    </xf>
    <xf numFmtId="10" fontId="7" fillId="0" borderId="1" xfId="0" applyNumberFormat="1" applyFont="1" applyBorder="1" applyProtection="1">
      <protection locked="0"/>
    </xf>
    <xf numFmtId="10" fontId="0" fillId="0" borderId="1" xfId="0" applyNumberFormat="1" applyBorder="1" applyProtection="1">
      <protection locked="0"/>
    </xf>
    <xf numFmtId="10" fontId="0" fillId="0" borderId="30" xfId="0" applyNumberFormat="1" applyBorder="1" applyProtection="1">
      <protection locked="0"/>
    </xf>
    <xf numFmtId="43" fontId="0" fillId="0" borderId="1" xfId="0" applyNumberFormat="1" applyBorder="1" applyProtection="1">
      <protection locked="0"/>
    </xf>
    <xf numFmtId="43" fontId="0" fillId="49" borderId="0" xfId="1" applyFont="1" applyFill="1" applyAlignment="1">
      <alignment horizontal="center"/>
    </xf>
    <xf numFmtId="43" fontId="0" fillId="49" borderId="6" xfId="1" applyFont="1" applyFill="1" applyBorder="1" applyAlignment="1">
      <alignment horizontal="center"/>
    </xf>
    <xf numFmtId="43" fontId="7" fillId="0" borderId="1" xfId="1" quotePrefix="1" applyFont="1" applyBorder="1" applyProtection="1">
      <protection locked="0"/>
    </xf>
    <xf numFmtId="43" fontId="8" fillId="0" borderId="1" xfId="1" quotePrefix="1" applyFont="1" applyBorder="1" applyProtection="1">
      <protection locked="0"/>
    </xf>
    <xf numFmtId="43" fontId="16" fillId="0" borderId="1" xfId="1" quotePrefix="1" applyFont="1" applyBorder="1" applyProtection="1">
      <protection locked="0"/>
    </xf>
    <xf numFmtId="0" fontId="14" fillId="0" borderId="1" xfId="4" applyBorder="1" applyAlignment="1" applyProtection="1">
      <alignment wrapText="1"/>
      <protection locked="0"/>
    </xf>
    <xf numFmtId="43" fontId="8" fillId="44" borderId="2" xfId="1" applyFont="1" applyFill="1" applyBorder="1" applyProtection="1">
      <protection locked="0"/>
    </xf>
    <xf numFmtId="43" fontId="8" fillId="44" borderId="1" xfId="1" applyFont="1" applyFill="1" applyBorder="1" applyProtection="1">
      <protection locked="0"/>
    </xf>
    <xf numFmtId="43" fontId="8" fillId="0" borderId="30" xfId="1" applyFont="1" applyFill="1" applyBorder="1" applyProtection="1">
      <protection locked="0"/>
    </xf>
    <xf numFmtId="0" fontId="8" fillId="0" borderId="1" xfId="3" applyFont="1" applyFill="1" applyBorder="1" applyAlignment="1" applyProtection="1">
      <alignment horizontal="left"/>
      <protection locked="0"/>
    </xf>
    <xf numFmtId="43" fontId="8" fillId="0" borderId="30" xfId="1" applyFont="1" applyBorder="1" applyAlignment="1" applyProtection="1">
      <alignment horizontal="left"/>
      <protection locked="0"/>
    </xf>
    <xf numFmtId="43" fontId="8" fillId="0" borderId="30" xfId="1" applyFont="1" applyBorder="1" applyProtection="1">
      <protection locked="0"/>
    </xf>
    <xf numFmtId="0" fontId="55" fillId="0" borderId="0" xfId="1664" applyFont="1" applyAlignment="1">
      <alignment horizontal="left" vertical="center" indent="4"/>
    </xf>
    <xf numFmtId="0" fontId="97" fillId="0" borderId="39" xfId="1664" applyFont="1" applyBorder="1" applyAlignment="1">
      <alignment horizontal="left" vertical="top" wrapText="1"/>
    </xf>
    <xf numFmtId="0" fontId="97" fillId="0" borderId="17" xfId="1664" applyFont="1" applyBorder="1" applyAlignment="1">
      <alignment horizontal="left" vertical="top" wrapText="1"/>
    </xf>
    <xf numFmtId="9" fontId="97" fillId="0" borderId="17" xfId="1664" applyNumberFormat="1" applyFont="1" applyBorder="1" applyAlignment="1">
      <alignment horizontal="left" vertical="top" wrapText="1"/>
    </xf>
    <xf numFmtId="0" fontId="98" fillId="0" borderId="0" xfId="1664" applyFont="1"/>
    <xf numFmtId="0" fontId="85" fillId="0" borderId="0" xfId="1664" applyFont="1" applyAlignment="1">
      <alignment vertical="top"/>
    </xf>
    <xf numFmtId="0" fontId="7" fillId="45" borderId="11" xfId="0" quotePrefix="1" applyFont="1" applyFill="1" applyBorder="1"/>
    <xf numFmtId="0" fontId="0" fillId="0" borderId="0" xfId="0" applyProtection="1">
      <protection locked="0"/>
    </xf>
    <xf numFmtId="0" fontId="7" fillId="0" borderId="30" xfId="0" applyFont="1" applyBorder="1" applyProtection="1">
      <protection locked="0"/>
    </xf>
    <xf numFmtId="41" fontId="0" fillId="44" borderId="1" xfId="1" applyNumberFormat="1" applyFont="1" applyFill="1" applyBorder="1" applyProtection="1">
      <protection locked="0"/>
    </xf>
    <xf numFmtId="0" fontId="53" fillId="0" borderId="0" xfId="1664" applyFont="1"/>
    <xf numFmtId="164" fontId="79" fillId="0" borderId="0" xfId="1" applyNumberFormat="1" applyFont="1" applyFill="1" applyAlignment="1" applyProtection="1"/>
    <xf numFmtId="0" fontId="73" fillId="45" borderId="11" xfId="0" quotePrefix="1" applyFont="1" applyFill="1" applyBorder="1"/>
    <xf numFmtId="10" fontId="0" fillId="0" borderId="30" xfId="5" applyNumberFormat="1" applyFont="1" applyBorder="1" applyProtection="1"/>
    <xf numFmtId="49" fontId="92" fillId="45" borderId="12" xfId="3" quotePrefix="1" applyNumberFormat="1" applyFont="1" applyFill="1" applyBorder="1" applyAlignment="1" applyProtection="1">
      <protection locked="0"/>
    </xf>
    <xf numFmtId="49" fontId="7" fillId="45" borderId="0" xfId="0" quotePrefix="1" applyNumberFormat="1" applyFont="1" applyFill="1" applyProtection="1">
      <protection locked="0"/>
    </xf>
    <xf numFmtId="49" fontId="7" fillId="45" borderId="0" xfId="1" applyNumberFormat="1" applyFont="1" applyFill="1" applyBorder="1" applyAlignment="1" applyProtection="1">
      <protection locked="0"/>
    </xf>
    <xf numFmtId="49" fontId="8" fillId="45" borderId="0" xfId="1" applyNumberFormat="1" applyFont="1" applyFill="1" applyBorder="1" applyAlignment="1" applyProtection="1">
      <protection locked="0"/>
    </xf>
    <xf numFmtId="49" fontId="8" fillId="45" borderId="15" xfId="1" applyNumberFormat="1" applyFont="1" applyFill="1" applyBorder="1" applyAlignment="1" applyProtection="1">
      <protection locked="0"/>
    </xf>
    <xf numFmtId="0" fontId="8" fillId="0" borderId="30" xfId="0" applyFont="1"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0" xfId="0" applyBorder="1" applyAlignment="1" applyProtection="1">
      <alignment horizontal="left" vertical="top"/>
      <protection locked="0"/>
    </xf>
    <xf numFmtId="43" fontId="7" fillId="0" borderId="2" xfId="1" applyFont="1" applyBorder="1" applyProtection="1">
      <protection locked="0"/>
    </xf>
    <xf numFmtId="43" fontId="8" fillId="0" borderId="2" xfId="1" applyFont="1" applyBorder="1" applyProtection="1">
      <protection locked="0"/>
    </xf>
    <xf numFmtId="43" fontId="8" fillId="49" borderId="51" xfId="1" applyFont="1" applyFill="1" applyBorder="1"/>
    <xf numFmtId="43" fontId="8" fillId="49" borderId="0" xfId="1" applyFont="1" applyFill="1" applyBorder="1"/>
    <xf numFmtId="41" fontId="7" fillId="44" borderId="7" xfId="1" applyNumberFormat="1" applyFont="1" applyFill="1" applyBorder="1" applyProtection="1">
      <protection locked="0"/>
    </xf>
    <xf numFmtId="10" fontId="10" fillId="49" borderId="14" xfId="5" applyNumberFormat="1" applyFont="1" applyFill="1" applyBorder="1" applyProtection="1"/>
    <xf numFmtId="43" fontId="74" fillId="49" borderId="7" xfId="1" applyFont="1" applyFill="1" applyBorder="1"/>
    <xf numFmtId="43" fontId="0" fillId="0" borderId="6" xfId="1" applyFont="1" applyFill="1" applyBorder="1" applyAlignment="1">
      <alignment horizontal="center"/>
    </xf>
    <xf numFmtId="43" fontId="8" fillId="49" borderId="30" xfId="1" applyFont="1" applyFill="1" applyBorder="1" applyProtection="1">
      <protection locked="0" hidden="1"/>
    </xf>
    <xf numFmtId="43" fontId="8" fillId="44" borderId="30" xfId="1" applyFont="1" applyFill="1" applyBorder="1"/>
    <xf numFmtId="43" fontId="8" fillId="44" borderId="30" xfId="1" applyFont="1" applyFill="1" applyBorder="1" applyProtection="1">
      <protection locked="0"/>
    </xf>
    <xf numFmtId="0" fontId="0" fillId="0" borderId="30" xfId="0" applyBorder="1" applyAlignment="1" applyProtection="1">
      <alignment wrapText="1"/>
      <protection locked="0"/>
    </xf>
    <xf numFmtId="0" fontId="0" fillId="0" borderId="1" xfId="0" applyBorder="1" applyAlignment="1" applyProtection="1">
      <alignment wrapText="1"/>
      <protection locked="0"/>
    </xf>
    <xf numFmtId="9" fontId="0" fillId="0" borderId="1" xfId="5" applyFont="1" applyBorder="1" applyAlignment="1" applyProtection="1">
      <alignment wrapText="1"/>
      <protection locked="0"/>
    </xf>
    <xf numFmtId="0" fontId="7" fillId="0" borderId="1" xfId="0" applyFont="1" applyBorder="1" applyAlignment="1" applyProtection="1">
      <alignment wrapText="1"/>
      <protection locked="0"/>
    </xf>
    <xf numFmtId="49" fontId="7" fillId="0" borderId="1" xfId="0" quotePrefix="1" applyNumberFormat="1" applyFont="1" applyBorder="1" applyAlignment="1" applyProtection="1">
      <alignment wrapText="1"/>
      <protection locked="0"/>
    </xf>
    <xf numFmtId="49" fontId="0" fillId="0" borderId="1" xfId="0" quotePrefix="1" applyNumberFormat="1" applyBorder="1" applyAlignment="1" applyProtection="1">
      <alignment wrapText="1"/>
      <protection locked="0"/>
    </xf>
    <xf numFmtId="0" fontId="0" fillId="0" borderId="1" xfId="0" quotePrefix="1" applyBorder="1" applyAlignment="1" applyProtection="1">
      <alignment wrapText="1"/>
      <protection locked="0"/>
    </xf>
    <xf numFmtId="49" fontId="0" fillId="0" borderId="1" xfId="0" applyNumberFormat="1" applyBorder="1" applyAlignment="1" applyProtection="1">
      <alignment wrapText="1"/>
      <protection locked="0"/>
    </xf>
    <xf numFmtId="0" fontId="8" fillId="0" borderId="1" xfId="0" applyFont="1" applyBorder="1" applyAlignment="1" applyProtection="1">
      <alignment wrapText="1"/>
      <protection locked="0"/>
    </xf>
    <xf numFmtId="0" fontId="8" fillId="3" borderId="1" xfId="0" applyFont="1" applyFill="1" applyBorder="1" applyAlignment="1" applyProtection="1">
      <alignment wrapText="1"/>
      <protection locked="0"/>
    </xf>
    <xf numFmtId="0" fontId="8" fillId="0" borderId="30" xfId="0" applyFont="1" applyBorder="1" applyAlignment="1" applyProtection="1">
      <alignment wrapText="1"/>
      <protection locked="0"/>
    </xf>
    <xf numFmtId="0" fontId="7" fillId="0" borderId="0" xfId="0" applyFont="1" applyAlignment="1">
      <alignment wrapText="1"/>
    </xf>
    <xf numFmtId="44" fontId="0" fillId="49" borderId="7" xfId="2" applyFont="1" applyFill="1" applyBorder="1"/>
    <xf numFmtId="44" fontId="10" fillId="49" borderId="14" xfId="2" applyFont="1" applyFill="1" applyBorder="1" applyProtection="1"/>
    <xf numFmtId="44" fontId="74" fillId="49" borderId="31" xfId="2" applyFont="1" applyFill="1" applyBorder="1"/>
    <xf numFmtId="44" fontId="10" fillId="49" borderId="49" xfId="2" applyFont="1" applyFill="1" applyBorder="1" applyProtection="1"/>
    <xf numFmtId="44" fontId="72" fillId="0" borderId="0" xfId="2" applyFont="1"/>
    <xf numFmtId="44" fontId="75" fillId="49" borderId="50" xfId="2" applyFont="1" applyFill="1" applyBorder="1" applyAlignment="1">
      <alignment horizontal="center"/>
    </xf>
    <xf numFmtId="44" fontId="0" fillId="0" borderId="0" xfId="2" applyFont="1" applyAlignment="1">
      <alignment horizontal="center"/>
    </xf>
    <xf numFmtId="44" fontId="8" fillId="49" borderId="10" xfId="2" applyFont="1" applyFill="1" applyBorder="1"/>
    <xf numFmtId="44" fontId="8" fillId="49" borderId="1" xfId="2" applyFont="1" applyFill="1" applyBorder="1"/>
    <xf numFmtId="44" fontId="8" fillId="44" borderId="2" xfId="2" applyFont="1" applyFill="1" applyBorder="1" applyProtection="1">
      <protection locked="0"/>
    </xf>
    <xf numFmtId="44" fontId="8" fillId="44" borderId="1" xfId="2" applyFont="1" applyFill="1" applyBorder="1" applyProtection="1">
      <protection locked="0"/>
    </xf>
    <xf numFmtId="44" fontId="10" fillId="49" borderId="50" xfId="2" applyFont="1" applyFill="1" applyBorder="1"/>
    <xf numFmtId="0" fontId="100" fillId="0" borderId="0" xfId="0" applyFont="1"/>
    <xf numFmtId="44" fontId="7" fillId="0" borderId="1" xfId="2" applyFont="1" applyBorder="1" applyProtection="1">
      <protection locked="0"/>
    </xf>
    <xf numFmtId="44" fontId="7" fillId="44" borderId="1" xfId="2" applyFont="1" applyFill="1" applyBorder="1" applyProtection="1">
      <protection locked="0"/>
    </xf>
    <xf numFmtId="14" fontId="7" fillId="0" borderId="1" xfId="0" applyNumberFormat="1" applyFont="1" applyBorder="1" applyAlignment="1" applyProtection="1">
      <alignment wrapText="1"/>
      <protection locked="0"/>
    </xf>
    <xf numFmtId="9" fontId="0" fillId="0" borderId="1" xfId="0" applyNumberFormat="1" applyBorder="1" applyAlignment="1" applyProtection="1">
      <alignment wrapText="1"/>
      <protection locked="0"/>
    </xf>
    <xf numFmtId="49" fontId="101" fillId="0" borderId="1" xfId="892" quotePrefix="1" applyNumberFormat="1" applyFont="1" applyBorder="1"/>
    <xf numFmtId="0" fontId="101" fillId="0" borderId="1" xfId="1136" applyFont="1" applyBorder="1" applyAlignment="1">
      <alignment horizontal="left"/>
    </xf>
    <xf numFmtId="49" fontId="7" fillId="45" borderId="0" xfId="1" quotePrefix="1" applyNumberFormat="1" applyFont="1" applyFill="1" applyBorder="1" applyAlignment="1"/>
    <xf numFmtId="49" fontId="0" fillId="45" borderId="0" xfId="1" quotePrefix="1" applyNumberFormat="1" applyFont="1" applyFill="1" applyBorder="1" applyAlignment="1">
      <alignment wrapText="1"/>
    </xf>
    <xf numFmtId="49" fontId="7" fillId="45" borderId="6" xfId="1" quotePrefix="1" applyNumberFormat="1" applyFont="1" applyFill="1" applyBorder="1" applyAlignment="1"/>
    <xf numFmtId="49" fontId="80" fillId="45" borderId="0" xfId="1" quotePrefix="1" applyNumberFormat="1" applyFont="1" applyFill="1" applyBorder="1" applyAlignment="1"/>
    <xf numFmtId="49" fontId="80" fillId="45" borderId="0" xfId="1" quotePrefix="1" applyNumberFormat="1" applyFont="1" applyFill="1" applyBorder="1" applyAlignment="1">
      <alignment wrapText="1"/>
    </xf>
    <xf numFmtId="0" fontId="55" fillId="0" borderId="0" xfId="1664" applyFont="1" applyAlignment="1">
      <alignment horizontal="left" vertical="top" wrapText="1"/>
    </xf>
    <xf numFmtId="0" fontId="90" fillId="0" borderId="0" xfId="1661" applyFont="1" applyBorder="1" applyAlignment="1">
      <alignment horizontal="left" vertical="center"/>
    </xf>
    <xf numFmtId="0" fontId="51" fillId="0" borderId="35" xfId="1661" applyFont="1" applyAlignment="1">
      <alignment horizontal="left" vertical="center"/>
    </xf>
    <xf numFmtId="0" fontId="57" fillId="0" borderId="0" xfId="1664" applyFont="1" applyAlignment="1">
      <alignment horizontal="left" vertical="top" wrapText="1"/>
    </xf>
    <xf numFmtId="0" fontId="55" fillId="0" borderId="0" xfId="1664" applyFont="1" applyAlignment="1">
      <alignment vertical="top" wrapText="1"/>
    </xf>
    <xf numFmtId="0" fontId="55" fillId="42" borderId="0" xfId="1664" quotePrefix="1" applyFont="1" applyFill="1" applyAlignment="1">
      <alignment horizontal="left" vertical="top" wrapText="1"/>
    </xf>
    <xf numFmtId="0" fontId="99" fillId="42" borderId="0" xfId="1664" applyFont="1" applyFill="1" applyAlignment="1">
      <alignment horizontal="left" vertical="top" wrapText="1"/>
    </xf>
    <xf numFmtId="0" fontId="11" fillId="0" borderId="0" xfId="3" applyFill="1" applyAlignment="1" applyProtection="1">
      <alignment horizontal="left" vertical="top" wrapText="1"/>
      <protection locked="0"/>
    </xf>
    <xf numFmtId="0" fontId="55" fillId="0" borderId="0" xfId="1664" applyFont="1" applyAlignment="1" applyProtection="1">
      <alignment horizontal="left" vertical="top" wrapText="1"/>
      <protection locked="0"/>
    </xf>
    <xf numFmtId="0" fontId="98" fillId="0" borderId="0" xfId="1664" applyFont="1" applyAlignment="1">
      <alignment horizontal="left" vertical="top" wrapText="1"/>
    </xf>
    <xf numFmtId="0" fontId="55" fillId="0" borderId="0" xfId="0" applyFont="1" applyAlignment="1">
      <alignment horizontal="left" vertical="top" wrapText="1"/>
    </xf>
    <xf numFmtId="0" fontId="59" fillId="0" borderId="0" xfId="1664" applyFont="1" applyAlignment="1">
      <alignment horizontal="left" vertical="top" wrapText="1"/>
    </xf>
    <xf numFmtId="0" fontId="60" fillId="0" borderId="40" xfId="1664" applyFont="1" applyBorder="1" applyAlignment="1">
      <alignment horizontal="center" vertical="center" wrapText="1"/>
    </xf>
    <xf numFmtId="0" fontId="60" fillId="0" borderId="39" xfId="1664" applyFont="1" applyBorder="1" applyAlignment="1">
      <alignment horizontal="center" vertical="center" wrapText="1"/>
    </xf>
    <xf numFmtId="0" fontId="55" fillId="42" borderId="0" xfId="1664" applyFont="1" applyFill="1" applyAlignment="1">
      <alignment horizontal="left" vertical="top" wrapText="1"/>
    </xf>
    <xf numFmtId="0" fontId="93" fillId="0" borderId="0" xfId="3" applyFont="1" applyBorder="1" applyAlignment="1" applyProtection="1">
      <alignment horizontal="left" vertical="top" wrapText="1"/>
      <protection locked="0"/>
    </xf>
    <xf numFmtId="0" fontId="94" fillId="0" borderId="0" xfId="1664" applyFont="1" applyAlignment="1">
      <alignment horizontal="left" vertical="top" wrapText="1"/>
    </xf>
    <xf numFmtId="0" fontId="95" fillId="0" borderId="0" xfId="1664" applyFont="1" applyAlignment="1">
      <alignment horizontal="left" vertical="top" wrapText="1"/>
    </xf>
    <xf numFmtId="0" fontId="63" fillId="43" borderId="34" xfId="1660" applyFont="1" applyFill="1" applyAlignment="1">
      <alignment horizontal="left"/>
    </xf>
    <xf numFmtId="0" fontId="7" fillId="45" borderId="12" xfId="1" quotePrefix="1" applyNumberFormat="1" applyFont="1" applyFill="1" applyBorder="1" applyAlignment="1">
      <alignment horizontal="left" vertical="top" wrapText="1"/>
    </xf>
    <xf numFmtId="0" fontId="7" fillId="45" borderId="0" xfId="1" quotePrefix="1" applyNumberFormat="1" applyFont="1" applyFill="1" applyBorder="1" applyAlignment="1">
      <alignment horizontal="left" vertical="top" wrapText="1"/>
    </xf>
    <xf numFmtId="0" fontId="65" fillId="6" borderId="51" xfId="1663" applyFont="1" applyBorder="1" applyAlignment="1" applyProtection="1">
      <alignment horizontal="left" vertical="top"/>
      <protection locked="0"/>
    </xf>
    <xf numFmtId="0" fontId="65" fillId="6" borderId="48" xfId="1663" applyFont="1" applyBorder="1" applyAlignment="1" applyProtection="1">
      <alignment horizontal="left" vertical="top"/>
      <protection locked="0"/>
    </xf>
    <xf numFmtId="0" fontId="11" fillId="6" borderId="51" xfId="3" applyFill="1" applyBorder="1" applyAlignment="1" applyProtection="1">
      <alignment horizontal="left" vertical="top"/>
      <protection locked="0"/>
    </xf>
    <xf numFmtId="0" fontId="1" fillId="6" borderId="53" xfId="1663" applyFont="1" applyBorder="1" applyAlignment="1" applyProtection="1">
      <alignment horizontal="left" vertical="top"/>
      <protection locked="0"/>
    </xf>
    <xf numFmtId="0" fontId="1" fillId="6" borderId="0" xfId="1663" applyFont="1" applyBorder="1" applyAlignment="1" applyProtection="1">
      <alignment horizontal="left" vertical="top"/>
      <protection locked="0"/>
    </xf>
    <xf numFmtId="0" fontId="1" fillId="6" borderId="6" xfId="1663" applyFont="1" applyBorder="1" applyAlignment="1" applyProtection="1">
      <alignment horizontal="left" vertical="top"/>
      <protection locked="0"/>
    </xf>
    <xf numFmtId="49" fontId="7" fillId="45" borderId="12" xfId="0" quotePrefix="1" applyNumberFormat="1" applyFont="1" applyFill="1" applyBorder="1" applyAlignment="1">
      <alignment horizontal="left" vertical="top" wrapText="1"/>
    </xf>
    <xf numFmtId="49" fontId="7" fillId="45" borderId="0" xfId="0" quotePrefix="1" applyNumberFormat="1" applyFont="1" applyFill="1" applyAlignment="1">
      <alignment horizontal="left" vertical="top" wrapText="1"/>
    </xf>
    <xf numFmtId="49" fontId="7" fillId="45" borderId="15" xfId="0" quotePrefix="1" applyNumberFormat="1" applyFont="1" applyFill="1" applyBorder="1" applyAlignment="1">
      <alignment horizontal="left" vertical="top" wrapText="1"/>
    </xf>
    <xf numFmtId="164" fontId="0" fillId="44" borderId="1" xfId="1" applyNumberFormat="1" applyFont="1" applyFill="1" applyBorder="1" applyAlignment="1">
      <alignment horizontal="center" vertical="center" wrapText="1" readingOrder="1"/>
    </xf>
    <xf numFmtId="0" fontId="7" fillId="49" borderId="1" xfId="0" applyFont="1" applyFill="1" applyBorder="1" applyAlignment="1">
      <alignment horizontal="center" vertical="center" wrapText="1"/>
    </xf>
    <xf numFmtId="0" fontId="0" fillId="49" borderId="1" xfId="0" applyFill="1" applyBorder="1" applyAlignment="1">
      <alignment horizontal="center" vertical="center" wrapText="1"/>
    </xf>
    <xf numFmtId="0" fontId="7" fillId="44" borderId="1" xfId="0" applyFont="1" applyFill="1" applyBorder="1" applyAlignment="1">
      <alignment horizontal="center" vertical="center" wrapText="1"/>
    </xf>
    <xf numFmtId="0" fontId="0" fillId="44" borderId="1" xfId="0" applyFill="1" applyBorder="1" applyAlignment="1">
      <alignment horizontal="center" vertical="center" wrapText="1"/>
    </xf>
    <xf numFmtId="49" fontId="49" fillId="45" borderId="12" xfId="0" quotePrefix="1" applyNumberFormat="1" applyFont="1" applyFill="1" applyBorder="1" applyAlignment="1">
      <alignment horizontal="left" vertical="top" wrapText="1"/>
    </xf>
    <xf numFmtId="49" fontId="49" fillId="45" borderId="0" xfId="0" quotePrefix="1" applyNumberFormat="1" applyFont="1" applyFill="1" applyAlignment="1">
      <alignment horizontal="left" vertical="top" wrapText="1"/>
    </xf>
    <xf numFmtId="49" fontId="49" fillId="45" borderId="15" xfId="0" quotePrefix="1" applyNumberFormat="1" applyFont="1" applyFill="1" applyBorder="1" applyAlignment="1">
      <alignment horizontal="left" vertical="top" wrapText="1"/>
    </xf>
    <xf numFmtId="0" fontId="7" fillId="44" borderId="52" xfId="0" applyFont="1" applyFill="1" applyBorder="1" applyAlignment="1">
      <alignment horizontal="center" vertical="center" wrapText="1"/>
    </xf>
    <xf numFmtId="0" fontId="0" fillId="44" borderId="5" xfId="0" applyFill="1" applyBorder="1" applyAlignment="1">
      <alignment horizontal="center" vertical="center" wrapText="1"/>
    </xf>
    <xf numFmtId="0" fontId="0" fillId="44" borderId="2" xfId="0" applyFill="1" applyBorder="1" applyAlignment="1">
      <alignment horizontal="center" vertical="center" wrapText="1"/>
    </xf>
    <xf numFmtId="0" fontId="0" fillId="49" borderId="44" xfId="0" applyFill="1" applyBorder="1" applyAlignment="1">
      <alignment horizontal="center" vertical="center" wrapText="1"/>
    </xf>
    <xf numFmtId="0" fontId="0" fillId="49" borderId="5" xfId="0" applyFill="1" applyBorder="1" applyAlignment="1">
      <alignment horizontal="center" vertical="center" wrapText="1"/>
    </xf>
    <xf numFmtId="0" fontId="0" fillId="49" borderId="2" xfId="0" applyFill="1" applyBorder="1" applyAlignment="1">
      <alignment horizontal="center" vertical="center" wrapText="1"/>
    </xf>
    <xf numFmtId="41" fontId="7" fillId="44" borderId="5" xfId="1" applyNumberFormat="1" applyFont="1" applyFill="1" applyBorder="1" applyAlignment="1">
      <alignment horizontal="center" vertical="center" wrapText="1"/>
    </xf>
    <xf numFmtId="41" fontId="0" fillId="44" borderId="2" xfId="1" applyNumberFormat="1" applyFont="1" applyFill="1" applyBorder="1" applyAlignment="1">
      <alignment horizontal="center" vertical="center" wrapText="1"/>
    </xf>
    <xf numFmtId="0" fontId="0" fillId="44" borderId="52" xfId="0" applyFill="1" applyBorder="1" applyAlignment="1">
      <alignment horizontal="center" vertical="center" wrapText="1"/>
    </xf>
    <xf numFmtId="0" fontId="7" fillId="49" borderId="47" xfId="0" applyFont="1" applyFill="1" applyBorder="1" applyAlignment="1">
      <alignment horizontal="center" vertical="center" wrapText="1"/>
    </xf>
    <xf numFmtId="164" fontId="0" fillId="44" borderId="10" xfId="1" applyNumberFormat="1" applyFont="1" applyFill="1" applyBorder="1" applyAlignment="1">
      <alignment horizontal="center" vertical="center" wrapText="1" readingOrder="1"/>
    </xf>
    <xf numFmtId="41" fontId="7" fillId="44" borderId="2" xfId="1" applyNumberFormat="1" applyFont="1" applyFill="1" applyBorder="1" applyAlignment="1">
      <alignment horizontal="center" vertical="center" wrapText="1"/>
    </xf>
    <xf numFmtId="0" fontId="1" fillId="6" borderId="53" xfId="1663" quotePrefix="1" applyFont="1" applyBorder="1" applyAlignment="1" applyProtection="1">
      <alignment horizontal="left" vertical="top" wrapText="1"/>
      <protection locked="0"/>
    </xf>
    <xf numFmtId="0" fontId="1" fillId="6" borderId="53" xfId="1663" quotePrefix="1" applyFont="1" applyBorder="1" applyAlignment="1" applyProtection="1">
      <alignment horizontal="left" vertical="top"/>
      <protection locked="0"/>
    </xf>
    <xf numFmtId="0" fontId="1" fillId="6" borderId="0" xfId="1663" quotePrefix="1" applyFont="1" applyBorder="1" applyAlignment="1" applyProtection="1">
      <alignment horizontal="left" vertical="top"/>
      <protection locked="0"/>
    </xf>
    <xf numFmtId="0" fontId="0" fillId="44" borderId="44" xfId="0" applyFill="1" applyBorder="1" applyAlignment="1">
      <alignment horizontal="center" vertical="center" wrapText="1"/>
    </xf>
    <xf numFmtId="9" fontId="0" fillId="44" borderId="32" xfId="5" applyFont="1" applyFill="1" applyBorder="1" applyAlignment="1">
      <alignment horizontal="center" vertical="center" wrapText="1"/>
    </xf>
    <xf numFmtId="9" fontId="0" fillId="44" borderId="42" xfId="5" applyFont="1" applyFill="1" applyBorder="1" applyAlignment="1">
      <alignment horizontal="center" vertical="center" wrapText="1"/>
    </xf>
    <xf numFmtId="10" fontId="0" fillId="44" borderId="32" xfId="0" applyNumberFormat="1" applyFill="1" applyBorder="1" applyAlignment="1">
      <alignment horizontal="center" vertical="center" wrapText="1"/>
    </xf>
    <xf numFmtId="10" fontId="0" fillId="44" borderId="42" xfId="0" applyNumberFormat="1" applyFill="1" applyBorder="1" applyAlignment="1">
      <alignment horizontal="center" vertical="center" wrapText="1"/>
    </xf>
    <xf numFmtId="9" fontId="0" fillId="44" borderId="32" xfId="0" applyNumberFormat="1" applyFill="1" applyBorder="1" applyAlignment="1">
      <alignment horizontal="center" vertical="center" wrapText="1"/>
    </xf>
    <xf numFmtId="9" fontId="0" fillId="44" borderId="42" xfId="0" applyNumberFormat="1" applyFill="1" applyBorder="1" applyAlignment="1">
      <alignment horizontal="center" vertical="center" wrapText="1"/>
    </xf>
    <xf numFmtId="10" fontId="0" fillId="44" borderId="45" xfId="0" applyNumberFormat="1" applyFill="1" applyBorder="1" applyAlignment="1">
      <alignment horizontal="center" vertical="center"/>
    </xf>
    <xf numFmtId="10" fontId="0" fillId="44" borderId="48" xfId="0" applyNumberFormat="1" applyFill="1" applyBorder="1" applyAlignment="1">
      <alignment horizontal="center" vertical="center"/>
    </xf>
    <xf numFmtId="10" fontId="0" fillId="44" borderId="45" xfId="5" applyNumberFormat="1" applyFont="1" applyFill="1" applyBorder="1" applyAlignment="1">
      <alignment horizontal="center" vertical="center"/>
    </xf>
    <xf numFmtId="10" fontId="0" fillId="44" borderId="48" xfId="5" applyNumberFormat="1" applyFont="1" applyFill="1" applyBorder="1" applyAlignment="1">
      <alignment horizontal="center" vertical="center"/>
    </xf>
    <xf numFmtId="164" fontId="7" fillId="49" borderId="44" xfId="1" applyNumberFormat="1" applyFont="1" applyFill="1" applyBorder="1" applyAlignment="1">
      <alignment horizontal="center" wrapText="1"/>
    </xf>
    <xf numFmtId="164" fontId="7" fillId="49" borderId="5" xfId="1" applyNumberFormat="1" applyFont="1" applyFill="1" applyBorder="1" applyAlignment="1">
      <alignment horizontal="center" wrapText="1"/>
    </xf>
    <xf numFmtId="164" fontId="7" fillId="49" borderId="2" xfId="1" applyNumberFormat="1" applyFont="1" applyFill="1" applyBorder="1" applyAlignment="1">
      <alignment horizontal="center" wrapText="1"/>
    </xf>
    <xf numFmtId="10" fontId="0" fillId="44" borderId="8" xfId="0" applyNumberFormat="1" applyFill="1" applyBorder="1" applyAlignment="1">
      <alignment horizontal="center" vertical="center" wrapText="1"/>
    </xf>
    <xf numFmtId="43" fontId="0" fillId="44" borderId="10" xfId="0" applyNumberFormat="1" applyFill="1" applyBorder="1" applyAlignment="1">
      <alignment horizontal="center" vertical="center" wrapText="1"/>
    </xf>
    <xf numFmtId="0" fontId="0" fillId="44" borderId="13" xfId="0" applyFill="1" applyBorder="1" applyAlignment="1">
      <alignment horizontal="center" vertical="center" wrapText="1"/>
    </xf>
    <xf numFmtId="0" fontId="0" fillId="44" borderId="15" xfId="0" applyFill="1" applyBorder="1" applyAlignment="1">
      <alignment horizontal="center" vertical="center" wrapText="1"/>
    </xf>
    <xf numFmtId="0" fontId="0" fillId="44" borderId="9" xfId="0" applyFill="1" applyBorder="1" applyAlignment="1">
      <alignment horizontal="center" vertical="center" wrapText="1"/>
    </xf>
    <xf numFmtId="9" fontId="0" fillId="44" borderId="33" xfId="5" applyFont="1" applyFill="1" applyBorder="1" applyAlignment="1">
      <alignment horizontal="center" vertical="center" wrapText="1"/>
    </xf>
    <xf numFmtId="0" fontId="7" fillId="44" borderId="13" xfId="0" applyFont="1" applyFill="1" applyBorder="1" applyAlignment="1">
      <alignment horizontal="center" vertical="center" wrapText="1"/>
    </xf>
    <xf numFmtId="164" fontId="8" fillId="49" borderId="5" xfId="1" applyNumberFormat="1" applyFont="1" applyFill="1" applyBorder="1" applyAlignment="1">
      <alignment horizontal="center" wrapText="1"/>
    </xf>
    <xf numFmtId="164" fontId="8" fillId="49" borderId="2" xfId="1" applyNumberFormat="1" applyFont="1" applyFill="1" applyBorder="1" applyAlignment="1">
      <alignment horizontal="center" wrapText="1"/>
    </xf>
    <xf numFmtId="9" fontId="0" fillId="44" borderId="8" xfId="0" applyNumberFormat="1" applyFill="1" applyBorder="1" applyAlignment="1">
      <alignment horizontal="center" vertical="center" wrapText="1"/>
    </xf>
    <xf numFmtId="49" fontId="72" fillId="0" borderId="0" xfId="1" quotePrefix="1" applyNumberFormat="1" applyFont="1" applyFill="1" applyBorder="1" applyAlignment="1">
      <alignment horizontal="left" vertical="top" wrapText="1"/>
    </xf>
    <xf numFmtId="0" fontId="7" fillId="44" borderId="47" xfId="0" applyFont="1" applyFill="1" applyBorder="1" applyAlignment="1">
      <alignment horizontal="center" vertical="center" wrapText="1"/>
    </xf>
    <xf numFmtId="164" fontId="8" fillId="44" borderId="1" xfId="1" applyNumberFormat="1" applyFont="1" applyFill="1" applyBorder="1" applyAlignment="1">
      <alignment horizontal="center" vertical="center" wrapText="1"/>
    </xf>
    <xf numFmtId="164" fontId="8" fillId="44" borderId="1" xfId="1" applyNumberFormat="1" applyFont="1" applyFill="1" applyBorder="1" applyAlignment="1">
      <alignment vertical="center" wrapText="1"/>
    </xf>
    <xf numFmtId="164" fontId="8" fillId="44" borderId="32" xfId="1" applyNumberFormat="1" applyFont="1" applyFill="1" applyBorder="1" applyAlignment="1">
      <alignment horizontal="center" vertical="center" wrapText="1"/>
    </xf>
    <xf numFmtId="164" fontId="8" fillId="44" borderId="32" xfId="1" applyNumberFormat="1" applyFont="1" applyFill="1" applyBorder="1" applyAlignment="1">
      <alignment vertical="center" wrapText="1"/>
    </xf>
    <xf numFmtId="164" fontId="7" fillId="44" borderId="1" xfId="1" applyNumberFormat="1" applyFont="1" applyFill="1" applyBorder="1" applyAlignment="1">
      <alignment horizontal="center" vertical="center" wrapText="1"/>
    </xf>
    <xf numFmtId="164" fontId="7" fillId="44" borderId="1" xfId="1" applyNumberFormat="1" applyFont="1" applyFill="1" applyBorder="1" applyAlignment="1">
      <alignment vertical="center" wrapText="1"/>
    </xf>
    <xf numFmtId="0" fontId="10" fillId="44" borderId="32" xfId="0" applyFont="1" applyFill="1" applyBorder="1" applyAlignment="1">
      <alignment horizontal="left"/>
    </xf>
    <xf numFmtId="0" fontId="10" fillId="44" borderId="42" xfId="0" applyFont="1" applyFill="1" applyBorder="1" applyAlignment="1">
      <alignment horizontal="left"/>
    </xf>
    <xf numFmtId="0" fontId="10" fillId="44" borderId="18" xfId="0" applyFont="1" applyFill="1" applyBorder="1" applyAlignment="1">
      <alignment horizontal="left"/>
    </xf>
    <xf numFmtId="0" fontId="10" fillId="44" borderId="33" xfId="0" applyFont="1" applyFill="1" applyBorder="1" applyAlignment="1">
      <alignment horizontal="left"/>
    </xf>
    <xf numFmtId="164" fontId="7" fillId="49" borderId="8" xfId="1" applyNumberFormat="1" applyFont="1" applyFill="1" applyBorder="1" applyAlignment="1">
      <alignment horizontal="left" wrapText="1"/>
    </xf>
    <xf numFmtId="164" fontId="8" fillId="49" borderId="18" xfId="1" applyNumberFormat="1" applyFont="1" applyFill="1" applyBorder="1" applyAlignment="1">
      <alignment horizontal="left" wrapText="1"/>
    </xf>
    <xf numFmtId="164" fontId="8" fillId="49" borderId="10" xfId="1" applyNumberFormat="1" applyFont="1" applyFill="1" applyBorder="1" applyAlignment="1">
      <alignment horizontal="left" wrapText="1"/>
    </xf>
    <xf numFmtId="164" fontId="0" fillId="0" borderId="1" xfId="1" applyNumberFormat="1" applyFont="1" applyBorder="1" applyAlignment="1">
      <alignment horizontal="right" wrapText="1"/>
    </xf>
    <xf numFmtId="164" fontId="7" fillId="44" borderId="45" xfId="1" applyNumberFormat="1" applyFont="1" applyFill="1" applyBorder="1" applyAlignment="1">
      <alignment horizontal="center" wrapText="1"/>
    </xf>
    <xf numFmtId="164" fontId="7" fillId="44" borderId="46" xfId="1" applyNumberFormat="1" applyFont="1" applyFill="1" applyBorder="1" applyAlignment="1">
      <alignment horizontal="center" wrapText="1"/>
    </xf>
    <xf numFmtId="164" fontId="0" fillId="44" borderId="59" xfId="1" applyNumberFormat="1" applyFont="1" applyFill="1" applyBorder="1" applyAlignment="1">
      <alignment horizontal="center" vertical="center" wrapText="1"/>
    </xf>
    <xf numFmtId="164" fontId="0" fillId="44" borderId="53" xfId="1" applyNumberFormat="1" applyFont="1" applyFill="1" applyBorder="1" applyAlignment="1">
      <alignment horizontal="center" vertical="center" wrapText="1"/>
    </xf>
    <xf numFmtId="164" fontId="0" fillId="44" borderId="12" xfId="1" applyNumberFormat="1" applyFont="1" applyFill="1" applyBorder="1" applyAlignment="1">
      <alignment horizontal="center" vertical="center" wrapText="1"/>
    </xf>
    <xf numFmtId="164" fontId="0" fillId="44" borderId="0" xfId="1" applyNumberFormat="1" applyFont="1" applyFill="1" applyBorder="1" applyAlignment="1">
      <alignment horizontal="center" vertical="center" wrapText="1"/>
    </xf>
    <xf numFmtId="164" fontId="0" fillId="44" borderId="11" xfId="1" applyNumberFormat="1" applyFont="1" applyFill="1" applyBorder="1" applyAlignment="1">
      <alignment horizontal="center" vertical="center" wrapText="1"/>
    </xf>
    <xf numFmtId="164" fontId="0" fillId="44" borderId="6" xfId="1" applyNumberFormat="1" applyFont="1" applyFill="1" applyBorder="1" applyAlignment="1">
      <alignment horizontal="center" vertical="center" wrapText="1"/>
    </xf>
    <xf numFmtId="164" fontId="8" fillId="40" borderId="8" xfId="1" applyNumberFormat="1" applyFont="1" applyFill="1" applyBorder="1" applyAlignment="1">
      <alignment horizontal="center" vertical="center" wrapText="1"/>
    </xf>
    <xf numFmtId="164" fontId="8" fillId="40" borderId="10" xfId="1" applyNumberFormat="1" applyFont="1" applyFill="1" applyBorder="1" applyAlignment="1">
      <alignment horizontal="center" vertical="center" wrapText="1"/>
    </xf>
    <xf numFmtId="164" fontId="0" fillId="0" borderId="32" xfId="1" applyNumberFormat="1" applyFont="1" applyBorder="1" applyAlignment="1">
      <alignment horizontal="center" wrapText="1"/>
    </xf>
    <xf numFmtId="164" fontId="0" fillId="0" borderId="33" xfId="1" applyNumberFormat="1" applyFont="1" applyBorder="1" applyAlignment="1">
      <alignment horizontal="center" wrapText="1"/>
    </xf>
    <xf numFmtId="164" fontId="15" fillId="40" borderId="57" xfId="1" applyNumberFormat="1" applyFont="1" applyFill="1" applyBorder="1" applyAlignment="1">
      <alignment horizontal="center" vertical="center" wrapText="1"/>
    </xf>
    <xf numFmtId="164" fontId="8" fillId="49" borderId="11" xfId="1" applyNumberFormat="1" applyFont="1" applyFill="1" applyBorder="1" applyAlignment="1">
      <alignment horizontal="left" wrapText="1"/>
    </xf>
    <xf numFmtId="164" fontId="8" fillId="49" borderId="6" xfId="1" applyNumberFormat="1" applyFont="1" applyFill="1" applyBorder="1" applyAlignment="1">
      <alignment horizontal="left" wrapText="1"/>
    </xf>
    <xf numFmtId="164" fontId="8" fillId="49" borderId="9" xfId="1" applyNumberFormat="1" applyFont="1" applyFill="1" applyBorder="1" applyAlignment="1">
      <alignment horizontal="left" wrapText="1"/>
    </xf>
    <xf numFmtId="43" fontId="0" fillId="0" borderId="8" xfId="1" applyFont="1" applyFill="1" applyBorder="1" applyAlignment="1">
      <alignment horizontal="center"/>
    </xf>
    <xf numFmtId="43" fontId="0" fillId="0" borderId="18" xfId="1" applyFont="1" applyFill="1" applyBorder="1" applyAlignment="1">
      <alignment horizontal="center"/>
    </xf>
    <xf numFmtId="43" fontId="0" fillId="0" borderId="10" xfId="1" applyFont="1" applyFill="1" applyBorder="1" applyAlignment="1">
      <alignment horizontal="center"/>
    </xf>
    <xf numFmtId="164" fontId="0" fillId="0" borderId="1" xfId="1" applyNumberFormat="1" applyFont="1" applyFill="1" applyBorder="1" applyAlignment="1">
      <alignment horizontal="left"/>
    </xf>
    <xf numFmtId="164" fontId="21" fillId="0" borderId="1" xfId="1" applyNumberFormat="1" applyFont="1" applyFill="1" applyBorder="1" applyAlignment="1">
      <alignment horizontal="left"/>
    </xf>
    <xf numFmtId="164" fontId="0" fillId="0" borderId="1" xfId="1" applyNumberFormat="1" applyFont="1" applyBorder="1" applyAlignment="1">
      <alignment horizontal="left"/>
    </xf>
    <xf numFmtId="164" fontId="20" fillId="0" borderId="1" xfId="1" applyNumberFormat="1" applyFont="1" applyFill="1" applyBorder="1" applyAlignment="1">
      <alignment horizontal="left"/>
    </xf>
    <xf numFmtId="164" fontId="7" fillId="44" borderId="48" xfId="1" applyNumberFormat="1" applyFont="1" applyFill="1" applyBorder="1" applyAlignment="1">
      <alignment horizontal="center"/>
    </xf>
    <xf numFmtId="164" fontId="7" fillId="44" borderId="46" xfId="1" applyNumberFormat="1" applyFont="1" applyFill="1" applyBorder="1" applyAlignment="1">
      <alignment horizontal="center"/>
    </xf>
    <xf numFmtId="164" fontId="7" fillId="44" borderId="45" xfId="1" applyNumberFormat="1" applyFont="1" applyFill="1" applyBorder="1" applyAlignment="1">
      <alignment horizontal="center"/>
    </xf>
    <xf numFmtId="164" fontId="7" fillId="44" borderId="59" xfId="1" applyNumberFormat="1" applyFont="1" applyFill="1" applyBorder="1" applyAlignment="1">
      <alignment horizontal="center"/>
    </xf>
    <xf numFmtId="164" fontId="7" fillId="44" borderId="53" xfId="1" applyNumberFormat="1" applyFont="1" applyFill="1" applyBorder="1" applyAlignment="1">
      <alignment horizontal="center"/>
    </xf>
    <xf numFmtId="164" fontId="7" fillId="44" borderId="58" xfId="1" applyNumberFormat="1" applyFont="1" applyFill="1" applyBorder="1" applyAlignment="1">
      <alignment horizontal="center"/>
    </xf>
    <xf numFmtId="164" fontId="7" fillId="44" borderId="11" xfId="1" applyNumberFormat="1" applyFont="1" applyFill="1" applyBorder="1" applyAlignment="1">
      <alignment horizontal="center"/>
    </xf>
    <xf numFmtId="164" fontId="7" fillId="44" borderId="6" xfId="1" applyNumberFormat="1" applyFont="1" applyFill="1" applyBorder="1" applyAlignment="1">
      <alignment horizontal="center"/>
    </xf>
    <xf numFmtId="164" fontId="7" fillId="44" borderId="9" xfId="1" applyNumberFormat="1" applyFont="1" applyFill="1" applyBorder="1" applyAlignment="1">
      <alignment horizontal="center"/>
    </xf>
    <xf numFmtId="0" fontId="7" fillId="45" borderId="56" xfId="0" applyFont="1" applyFill="1" applyBorder="1" applyAlignment="1">
      <alignment horizontal="left" wrapText="1"/>
    </xf>
    <xf numFmtId="0" fontId="0" fillId="45" borderId="54" xfId="0" applyFill="1" applyBorder="1" applyAlignment="1">
      <alignment horizontal="left" wrapText="1"/>
    </xf>
    <xf numFmtId="0" fontId="0" fillId="45" borderId="55" xfId="0" applyFill="1" applyBorder="1" applyAlignment="1">
      <alignment horizontal="left" wrapText="1"/>
    </xf>
    <xf numFmtId="0" fontId="0" fillId="45" borderId="12" xfId="0" applyFill="1" applyBorder="1" applyAlignment="1">
      <alignment horizontal="left" wrapText="1"/>
    </xf>
    <xf numFmtId="0" fontId="0" fillId="45" borderId="0" xfId="0" applyFill="1" applyAlignment="1">
      <alignment horizontal="left" wrapText="1"/>
    </xf>
    <xf numFmtId="0" fontId="0" fillId="45" borderId="15" xfId="0" applyFill="1" applyBorder="1" applyAlignment="1">
      <alignment horizontal="left" wrapText="1"/>
    </xf>
    <xf numFmtId="0" fontId="10" fillId="44" borderId="44" xfId="0" applyFont="1" applyFill="1" applyBorder="1" applyAlignment="1">
      <alignment horizontal="center" wrapText="1"/>
    </xf>
    <xf numFmtId="0" fontId="10" fillId="44" borderId="5" xfId="0" applyFont="1" applyFill="1" applyBorder="1" applyAlignment="1">
      <alignment horizontal="center" wrapText="1"/>
    </xf>
    <xf numFmtId="0" fontId="10" fillId="44" borderId="2" xfId="0" applyFont="1" applyFill="1" applyBorder="1" applyAlignment="1">
      <alignment horizontal="center" wrapText="1"/>
    </xf>
    <xf numFmtId="0" fontId="10" fillId="44" borderId="44" xfId="0" applyFont="1" applyFill="1" applyBorder="1" applyAlignment="1">
      <alignment horizontal="center"/>
    </xf>
    <xf numFmtId="0" fontId="10" fillId="44" borderId="5" xfId="0" applyFont="1" applyFill="1" applyBorder="1" applyAlignment="1">
      <alignment horizontal="center"/>
    </xf>
    <xf numFmtId="0" fontId="10" fillId="44" borderId="2" xfId="0" applyFont="1" applyFill="1" applyBorder="1" applyAlignment="1">
      <alignment horizontal="center"/>
    </xf>
    <xf numFmtId="0" fontId="10" fillId="45" borderId="44" xfId="0" applyFont="1" applyFill="1" applyBorder="1" applyAlignment="1">
      <alignment horizontal="center"/>
    </xf>
    <xf numFmtId="0" fontId="10" fillId="45" borderId="5" xfId="0" applyFont="1" applyFill="1" applyBorder="1" applyAlignment="1">
      <alignment horizontal="center"/>
    </xf>
    <xf numFmtId="0" fontId="10" fillId="45" borderId="2" xfId="0" applyFont="1" applyFill="1" applyBorder="1" applyAlignment="1">
      <alignment horizontal="center"/>
    </xf>
    <xf numFmtId="49" fontId="10" fillId="47" borderId="44" xfId="0" applyNumberFormat="1" applyFont="1" applyFill="1" applyBorder="1" applyAlignment="1">
      <alignment horizontal="center" wrapText="1"/>
    </xf>
    <xf numFmtId="49" fontId="10" fillId="47" borderId="5" xfId="0" applyNumberFormat="1" applyFont="1" applyFill="1" applyBorder="1" applyAlignment="1">
      <alignment horizontal="center" wrapText="1"/>
    </xf>
    <xf numFmtId="49" fontId="10" fillId="47" borderId="2" xfId="0" applyNumberFormat="1" applyFont="1" applyFill="1" applyBorder="1" applyAlignment="1">
      <alignment horizontal="center" wrapText="1"/>
    </xf>
    <xf numFmtId="0" fontId="101" fillId="0" borderId="2" xfId="0" applyFont="1" applyBorder="1" applyAlignment="1">
      <alignment horizontal="left" vertical="top"/>
    </xf>
    <xf numFmtId="0" fontId="7" fillId="0" borderId="1"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7" fillId="0" borderId="1" xfId="0" applyFont="1" applyBorder="1" applyAlignment="1">
      <alignment horizontal="left" vertical="top"/>
    </xf>
    <xf numFmtId="0" fontId="8" fillId="0" borderId="1" xfId="0" applyFont="1" applyBorder="1" applyAlignment="1" applyProtection="1">
      <alignment horizontal="left" vertical="top"/>
      <protection locked="0"/>
    </xf>
    <xf numFmtId="43" fontId="14" fillId="0" borderId="1" xfId="1" applyFont="1" applyFill="1" applyBorder="1" applyAlignment="1" applyProtection="1">
      <alignment horizontal="left" vertical="top"/>
      <protection locked="0"/>
    </xf>
    <xf numFmtId="43" fontId="14" fillId="0" borderId="0" xfId="1" applyFont="1" applyFill="1" applyAlignment="1" applyProtection="1">
      <alignment horizontal="left" vertical="top"/>
      <protection locked="0"/>
    </xf>
    <xf numFmtId="43" fontId="8" fillId="0" borderId="1" xfId="1" applyFont="1" applyBorder="1" applyAlignment="1" applyProtection="1">
      <alignment vertical="top"/>
      <protection locked="0"/>
    </xf>
    <xf numFmtId="49" fontId="7" fillId="45" borderId="12" xfId="1" applyNumberFormat="1" applyFont="1" applyFill="1" applyBorder="1" applyAlignment="1"/>
    <xf numFmtId="0" fontId="89" fillId="45" borderId="12" xfId="0" quotePrefix="1" applyFont="1" applyFill="1" applyBorder="1"/>
    <xf numFmtId="0" fontId="0" fillId="45" borderId="0" xfId="0" applyFill="1" applyBorder="1"/>
    <xf numFmtId="0" fontId="7" fillId="45" borderId="12" xfId="0" quotePrefix="1" applyFont="1" applyFill="1" applyBorder="1" applyAlignment="1">
      <alignment horizontal="left" vertical="top" wrapText="1"/>
    </xf>
    <xf numFmtId="0" fontId="7" fillId="45" borderId="0" xfId="0" quotePrefix="1" applyFont="1" applyFill="1" applyBorder="1" applyAlignment="1">
      <alignment horizontal="left" vertical="top" wrapText="1"/>
    </xf>
    <xf numFmtId="0" fontId="7" fillId="45" borderId="15" xfId="0" quotePrefix="1" applyFont="1" applyFill="1" applyBorder="1" applyAlignment="1">
      <alignment horizontal="left" vertical="top" wrapText="1"/>
    </xf>
    <xf numFmtId="0" fontId="7" fillId="45" borderId="11" xfId="0" quotePrefix="1" applyFont="1" applyFill="1" applyBorder="1" applyAlignment="1">
      <alignment horizontal="left" vertical="top" wrapText="1"/>
    </xf>
    <xf numFmtId="0" fontId="7" fillId="45" borderId="6" xfId="0" quotePrefix="1" applyFont="1" applyFill="1" applyBorder="1" applyAlignment="1">
      <alignment horizontal="left" vertical="top" wrapText="1"/>
    </xf>
    <xf numFmtId="0" fontId="7" fillId="45" borderId="9" xfId="0" quotePrefix="1" applyFont="1" applyFill="1" applyBorder="1" applyAlignment="1">
      <alignment horizontal="left" vertical="top" wrapText="1"/>
    </xf>
    <xf numFmtId="0" fontId="63" fillId="51" borderId="34" xfId="1660" applyFont="1" applyFill="1" applyAlignment="1"/>
    <xf numFmtId="164" fontId="102" fillId="51" borderId="34" xfId="1660" applyNumberFormat="1" applyFont="1" applyFill="1" applyAlignment="1">
      <alignment wrapText="1"/>
    </xf>
    <xf numFmtId="164" fontId="102" fillId="43" borderId="34" xfId="1660" applyNumberFormat="1" applyFont="1" applyFill="1" applyAlignment="1">
      <alignment vertical="top" wrapText="1"/>
    </xf>
    <xf numFmtId="164" fontId="102" fillId="50" borderId="34" xfId="1660" applyNumberFormat="1" applyFont="1" applyFill="1" applyAlignment="1">
      <alignment vertical="top" wrapText="1"/>
    </xf>
    <xf numFmtId="0" fontId="73" fillId="0" borderId="0" xfId="0" quotePrefix="1" applyFont="1"/>
    <xf numFmtId="0" fontId="8" fillId="0" borderId="0" xfId="0" applyFont="1" applyFill="1"/>
    <xf numFmtId="0" fontId="10" fillId="0" borderId="0" xfId="0" applyFont="1" applyFill="1" applyAlignment="1">
      <alignment horizontal="left"/>
    </xf>
    <xf numFmtId="44" fontId="8" fillId="0" borderId="0" xfId="2" applyFont="1" applyFill="1" applyBorder="1" applyProtection="1">
      <protection locked="0"/>
    </xf>
    <xf numFmtId="43" fontId="8" fillId="0" borderId="0" xfId="1" applyFont="1" applyFill="1" applyBorder="1" applyProtection="1">
      <protection locked="0"/>
    </xf>
    <xf numFmtId="44" fontId="7" fillId="44" borderId="30" xfId="2" applyFont="1" applyFill="1" applyBorder="1" applyProtection="1">
      <protection locked="0"/>
    </xf>
    <xf numFmtId="44" fontId="8" fillId="44" borderId="30" xfId="2" applyFont="1" applyFill="1" applyBorder="1" applyProtection="1">
      <protection locked="0"/>
    </xf>
    <xf numFmtId="0" fontId="63" fillId="52" borderId="34" xfId="1660" applyFont="1" applyFill="1" applyAlignment="1"/>
    <xf numFmtId="164" fontId="102" fillId="52" borderId="34" xfId="1660" applyNumberFormat="1" applyFont="1" applyFill="1" applyAlignment="1">
      <alignment wrapText="1"/>
    </xf>
    <xf numFmtId="164" fontId="8" fillId="49" borderId="30" xfId="1" applyNumberFormat="1" applyFont="1" applyFill="1" applyBorder="1"/>
    <xf numFmtId="44" fontId="8" fillId="49" borderId="30" xfId="2" applyFont="1" applyFill="1" applyBorder="1"/>
    <xf numFmtId="9" fontId="8" fillId="49" borderId="30" xfId="5" applyFont="1" applyFill="1" applyBorder="1"/>
    <xf numFmtId="0" fontId="8" fillId="44" borderId="53" xfId="0" applyFont="1" applyFill="1" applyBorder="1" applyAlignment="1">
      <alignment horizontal="left" vertical="top" wrapText="1"/>
    </xf>
    <xf numFmtId="0" fontId="8" fillId="44" borderId="58" xfId="0" applyFont="1" applyFill="1" applyBorder="1" applyAlignment="1">
      <alignment horizontal="left" vertical="top" wrapText="1"/>
    </xf>
    <xf numFmtId="0" fontId="8" fillId="44" borderId="0" xfId="0" applyFont="1" applyFill="1" applyBorder="1" applyAlignment="1">
      <alignment horizontal="left" vertical="top" wrapText="1"/>
    </xf>
    <xf numFmtId="0" fontId="8" fillId="44" borderId="15" xfId="0" applyFont="1" applyFill="1" applyBorder="1" applyAlignment="1">
      <alignment horizontal="left" vertical="top" wrapText="1"/>
    </xf>
    <xf numFmtId="0" fontId="8" fillId="44" borderId="6" xfId="0" applyFont="1" applyFill="1" applyBorder="1" applyAlignment="1">
      <alignment horizontal="left" vertical="top" wrapText="1"/>
    </xf>
    <xf numFmtId="0" fontId="8" fillId="44" borderId="9" xfId="0" applyFont="1" applyFill="1" applyBorder="1" applyAlignment="1">
      <alignment horizontal="left" vertical="top" wrapText="1"/>
    </xf>
    <xf numFmtId="0" fontId="8" fillId="44" borderId="59" xfId="0" applyFont="1" applyFill="1" applyBorder="1" applyAlignment="1">
      <alignment horizontal="left" vertical="top" wrapText="1"/>
    </xf>
    <xf numFmtId="0" fontId="8" fillId="44" borderId="12" xfId="0" applyFont="1" applyFill="1" applyBorder="1" applyAlignment="1">
      <alignment horizontal="left" vertical="top" wrapText="1"/>
    </xf>
    <xf numFmtId="0" fontId="8" fillId="44" borderId="11" xfId="0" applyFont="1" applyFill="1" applyBorder="1" applyAlignment="1">
      <alignment horizontal="left" vertical="top" wrapText="1"/>
    </xf>
    <xf numFmtId="0" fontId="10" fillId="45" borderId="11" xfId="0" quotePrefix="1" applyFont="1" applyFill="1" applyBorder="1" applyAlignment="1">
      <alignment horizontal="left" vertical="top" wrapText="1"/>
    </xf>
    <xf numFmtId="0" fontId="10" fillId="45" borderId="6" xfId="0" quotePrefix="1" applyFont="1" applyFill="1" applyBorder="1" applyAlignment="1">
      <alignment horizontal="left" vertical="top" wrapText="1"/>
    </xf>
    <xf numFmtId="0" fontId="10" fillId="45" borderId="9" xfId="0" quotePrefix="1" applyFont="1" applyFill="1" applyBorder="1" applyAlignment="1">
      <alignment horizontal="left" vertical="top" wrapText="1"/>
    </xf>
    <xf numFmtId="0" fontId="63" fillId="53" borderId="34" xfId="1660" applyFont="1" applyFill="1" applyAlignment="1">
      <alignment horizontal="left" vertical="top" wrapText="1"/>
    </xf>
    <xf numFmtId="164" fontId="102" fillId="53" borderId="34" xfId="1660" applyNumberFormat="1" applyFont="1" applyFill="1" applyAlignment="1">
      <alignment wrapText="1"/>
    </xf>
    <xf numFmtId="0" fontId="63" fillId="43" borderId="62" xfId="1660" applyFont="1" applyFill="1" applyBorder="1" applyAlignment="1">
      <alignment horizontal="left" wrapText="1"/>
    </xf>
  </cellXfs>
  <cellStyles count="1677">
    <cellStyle name="20% - Accent1" xfId="1663" builtinId="30"/>
    <cellStyle name="20% - Accent1 10" xfId="10" xr:uid="{00000000-0005-0000-0000-000000000000}"/>
    <cellStyle name="20% - Accent1 10 2" xfId="11" xr:uid="{00000000-0005-0000-0000-000001000000}"/>
    <cellStyle name="20% - Accent1 11" xfId="12" xr:uid="{00000000-0005-0000-0000-000002000000}"/>
    <cellStyle name="20% - Accent1 11 2" xfId="13" xr:uid="{00000000-0005-0000-0000-000003000000}"/>
    <cellStyle name="20% - Accent1 12" xfId="14" xr:uid="{00000000-0005-0000-0000-000004000000}"/>
    <cellStyle name="20% - Accent1 12 2" xfId="15" xr:uid="{00000000-0005-0000-0000-000005000000}"/>
    <cellStyle name="20% - Accent1 13" xfId="16" xr:uid="{00000000-0005-0000-0000-000006000000}"/>
    <cellStyle name="20% - Accent1 13 2" xfId="17" xr:uid="{00000000-0005-0000-0000-000007000000}"/>
    <cellStyle name="20% - Accent1 14" xfId="18" xr:uid="{00000000-0005-0000-0000-000008000000}"/>
    <cellStyle name="20% - Accent1 14 2" xfId="19" xr:uid="{00000000-0005-0000-0000-000009000000}"/>
    <cellStyle name="20% - Accent1 15" xfId="1676" xr:uid="{1051D753-9637-4FD6-849A-4DFCA6838CD9}"/>
    <cellStyle name="20% - Accent1 2" xfId="20" xr:uid="{00000000-0005-0000-0000-00000A000000}"/>
    <cellStyle name="20% - Accent1 2 2" xfId="21" xr:uid="{00000000-0005-0000-0000-00000B000000}"/>
    <cellStyle name="20% - Accent1 2 2 2" xfId="22" xr:uid="{00000000-0005-0000-0000-00000C000000}"/>
    <cellStyle name="20% - Accent1 2 2 3" xfId="23" xr:uid="{00000000-0005-0000-0000-00000D000000}"/>
    <cellStyle name="20% - Accent1 2 3" xfId="24" xr:uid="{00000000-0005-0000-0000-00000E000000}"/>
    <cellStyle name="20% - Accent1 2 3 2" xfId="25" xr:uid="{00000000-0005-0000-0000-00000F000000}"/>
    <cellStyle name="20% - Accent1 2 4" xfId="26" xr:uid="{00000000-0005-0000-0000-000010000000}"/>
    <cellStyle name="20% - Accent1 2 5" xfId="27" xr:uid="{00000000-0005-0000-0000-000011000000}"/>
    <cellStyle name="20% - Accent1 2_Accrued AP" xfId="28" xr:uid="{00000000-0005-0000-0000-000012000000}"/>
    <cellStyle name="20% - Accent1 3" xfId="29" xr:uid="{00000000-0005-0000-0000-000013000000}"/>
    <cellStyle name="20% - Accent1 3 2" xfId="30" xr:uid="{00000000-0005-0000-0000-000014000000}"/>
    <cellStyle name="20% - Accent1 3 3" xfId="31" xr:uid="{00000000-0005-0000-0000-000015000000}"/>
    <cellStyle name="20% - Accent1 4" xfId="32" xr:uid="{00000000-0005-0000-0000-000016000000}"/>
    <cellStyle name="20% - Accent1 4 2" xfId="33" xr:uid="{00000000-0005-0000-0000-000017000000}"/>
    <cellStyle name="20% - Accent1 5" xfId="34" xr:uid="{00000000-0005-0000-0000-000018000000}"/>
    <cellStyle name="20% - Accent1 5 2" xfId="35" xr:uid="{00000000-0005-0000-0000-000019000000}"/>
    <cellStyle name="20% - Accent1 6" xfId="36" xr:uid="{00000000-0005-0000-0000-00001A000000}"/>
    <cellStyle name="20% - Accent1 6 2" xfId="37" xr:uid="{00000000-0005-0000-0000-00001B000000}"/>
    <cellStyle name="20% - Accent1 7" xfId="38" xr:uid="{00000000-0005-0000-0000-00001C000000}"/>
    <cellStyle name="20% - Accent1 7 2" xfId="39" xr:uid="{00000000-0005-0000-0000-00001D000000}"/>
    <cellStyle name="20% - Accent1 8" xfId="40" xr:uid="{00000000-0005-0000-0000-00001E000000}"/>
    <cellStyle name="20% - Accent1 8 2" xfId="41" xr:uid="{00000000-0005-0000-0000-00001F000000}"/>
    <cellStyle name="20% - Accent1 9" xfId="42" xr:uid="{00000000-0005-0000-0000-000020000000}"/>
    <cellStyle name="20% - Accent1 9 2" xfId="43" xr:uid="{00000000-0005-0000-0000-000021000000}"/>
    <cellStyle name="20% - Accent2 10" xfId="44" xr:uid="{00000000-0005-0000-0000-000022000000}"/>
    <cellStyle name="20% - Accent2 10 2" xfId="45" xr:uid="{00000000-0005-0000-0000-000023000000}"/>
    <cellStyle name="20% - Accent2 11" xfId="46" xr:uid="{00000000-0005-0000-0000-000024000000}"/>
    <cellStyle name="20% - Accent2 11 2" xfId="47" xr:uid="{00000000-0005-0000-0000-000025000000}"/>
    <cellStyle name="20% - Accent2 12" xfId="48" xr:uid="{00000000-0005-0000-0000-000026000000}"/>
    <cellStyle name="20% - Accent2 12 2" xfId="49" xr:uid="{00000000-0005-0000-0000-000027000000}"/>
    <cellStyle name="20% - Accent2 13" xfId="50" xr:uid="{00000000-0005-0000-0000-000028000000}"/>
    <cellStyle name="20% - Accent2 13 2" xfId="51" xr:uid="{00000000-0005-0000-0000-000029000000}"/>
    <cellStyle name="20% - Accent2 14" xfId="52" xr:uid="{00000000-0005-0000-0000-00002A000000}"/>
    <cellStyle name="20% - Accent2 14 2" xfId="53" xr:uid="{00000000-0005-0000-0000-00002B000000}"/>
    <cellStyle name="20% - Accent2 2" xfId="54" xr:uid="{00000000-0005-0000-0000-00002C000000}"/>
    <cellStyle name="20% - Accent2 2 2" xfId="55" xr:uid="{00000000-0005-0000-0000-00002D000000}"/>
    <cellStyle name="20% - Accent2 2 2 2" xfId="56" xr:uid="{00000000-0005-0000-0000-00002E000000}"/>
    <cellStyle name="20% - Accent2 2 2 3" xfId="57" xr:uid="{00000000-0005-0000-0000-00002F000000}"/>
    <cellStyle name="20% - Accent2 2 3" xfId="58" xr:uid="{00000000-0005-0000-0000-000030000000}"/>
    <cellStyle name="20% - Accent2 2 3 2" xfId="59" xr:uid="{00000000-0005-0000-0000-000031000000}"/>
    <cellStyle name="20% - Accent2 2 4" xfId="60" xr:uid="{00000000-0005-0000-0000-000032000000}"/>
    <cellStyle name="20% - Accent2 2 5" xfId="61" xr:uid="{00000000-0005-0000-0000-000033000000}"/>
    <cellStyle name="20% - Accent2 2_Accrued AP" xfId="62" xr:uid="{00000000-0005-0000-0000-000034000000}"/>
    <cellStyle name="20% - Accent2 3" xfId="63" xr:uid="{00000000-0005-0000-0000-000035000000}"/>
    <cellStyle name="20% - Accent2 3 2" xfId="64" xr:uid="{00000000-0005-0000-0000-000036000000}"/>
    <cellStyle name="20% - Accent2 3 3" xfId="65" xr:uid="{00000000-0005-0000-0000-000037000000}"/>
    <cellStyle name="20% - Accent2 4" xfId="66" xr:uid="{00000000-0005-0000-0000-000038000000}"/>
    <cellStyle name="20% - Accent2 4 2" xfId="67" xr:uid="{00000000-0005-0000-0000-000039000000}"/>
    <cellStyle name="20% - Accent2 5" xfId="68" xr:uid="{00000000-0005-0000-0000-00003A000000}"/>
    <cellStyle name="20% - Accent2 5 2" xfId="69" xr:uid="{00000000-0005-0000-0000-00003B000000}"/>
    <cellStyle name="20% - Accent2 6" xfId="70" xr:uid="{00000000-0005-0000-0000-00003C000000}"/>
    <cellStyle name="20% - Accent2 6 2" xfId="71" xr:uid="{00000000-0005-0000-0000-00003D000000}"/>
    <cellStyle name="20% - Accent2 7" xfId="72" xr:uid="{00000000-0005-0000-0000-00003E000000}"/>
    <cellStyle name="20% - Accent2 7 2" xfId="73" xr:uid="{00000000-0005-0000-0000-00003F000000}"/>
    <cellStyle name="20% - Accent2 8" xfId="74" xr:uid="{00000000-0005-0000-0000-000040000000}"/>
    <cellStyle name="20% - Accent2 8 2" xfId="75" xr:uid="{00000000-0005-0000-0000-000041000000}"/>
    <cellStyle name="20% - Accent2 9" xfId="76" xr:uid="{00000000-0005-0000-0000-000042000000}"/>
    <cellStyle name="20% - Accent2 9 2" xfId="77" xr:uid="{00000000-0005-0000-0000-000043000000}"/>
    <cellStyle name="20% - Accent3 10" xfId="78" xr:uid="{00000000-0005-0000-0000-000044000000}"/>
    <cellStyle name="20% - Accent3 10 2" xfId="79" xr:uid="{00000000-0005-0000-0000-000045000000}"/>
    <cellStyle name="20% - Accent3 11" xfId="80" xr:uid="{00000000-0005-0000-0000-000046000000}"/>
    <cellStyle name="20% - Accent3 11 2" xfId="81" xr:uid="{00000000-0005-0000-0000-000047000000}"/>
    <cellStyle name="20% - Accent3 12" xfId="82" xr:uid="{00000000-0005-0000-0000-000048000000}"/>
    <cellStyle name="20% - Accent3 12 2" xfId="83" xr:uid="{00000000-0005-0000-0000-000049000000}"/>
    <cellStyle name="20% - Accent3 13" xfId="84" xr:uid="{00000000-0005-0000-0000-00004A000000}"/>
    <cellStyle name="20% - Accent3 13 2" xfId="85" xr:uid="{00000000-0005-0000-0000-00004B000000}"/>
    <cellStyle name="20% - Accent3 14" xfId="86" xr:uid="{00000000-0005-0000-0000-00004C000000}"/>
    <cellStyle name="20% - Accent3 14 2" xfId="87" xr:uid="{00000000-0005-0000-0000-00004D000000}"/>
    <cellStyle name="20% - Accent3 2" xfId="88" xr:uid="{00000000-0005-0000-0000-00004E000000}"/>
    <cellStyle name="20% - Accent3 2 2" xfId="89" xr:uid="{00000000-0005-0000-0000-00004F000000}"/>
    <cellStyle name="20% - Accent3 2 2 2" xfId="90" xr:uid="{00000000-0005-0000-0000-000050000000}"/>
    <cellStyle name="20% - Accent3 2 2 3" xfId="91" xr:uid="{00000000-0005-0000-0000-000051000000}"/>
    <cellStyle name="20% - Accent3 2 3" xfId="92" xr:uid="{00000000-0005-0000-0000-000052000000}"/>
    <cellStyle name="20% - Accent3 2 3 2" xfId="93" xr:uid="{00000000-0005-0000-0000-000053000000}"/>
    <cellStyle name="20% - Accent3 2 4" xfId="94" xr:uid="{00000000-0005-0000-0000-000054000000}"/>
    <cellStyle name="20% - Accent3 2 5" xfId="95" xr:uid="{00000000-0005-0000-0000-000055000000}"/>
    <cellStyle name="20% - Accent3 2_Accrued AP" xfId="96" xr:uid="{00000000-0005-0000-0000-000056000000}"/>
    <cellStyle name="20% - Accent3 3" xfId="97" xr:uid="{00000000-0005-0000-0000-000057000000}"/>
    <cellStyle name="20% - Accent3 3 2" xfId="98" xr:uid="{00000000-0005-0000-0000-000058000000}"/>
    <cellStyle name="20% - Accent3 3 3" xfId="99" xr:uid="{00000000-0005-0000-0000-000059000000}"/>
    <cellStyle name="20% - Accent3 4" xfId="100" xr:uid="{00000000-0005-0000-0000-00005A000000}"/>
    <cellStyle name="20% - Accent3 4 2" xfId="101" xr:uid="{00000000-0005-0000-0000-00005B000000}"/>
    <cellStyle name="20% - Accent3 5" xfId="102" xr:uid="{00000000-0005-0000-0000-00005C000000}"/>
    <cellStyle name="20% - Accent3 5 2" xfId="103" xr:uid="{00000000-0005-0000-0000-00005D000000}"/>
    <cellStyle name="20% - Accent3 6" xfId="104" xr:uid="{00000000-0005-0000-0000-00005E000000}"/>
    <cellStyle name="20% - Accent3 6 2" xfId="105" xr:uid="{00000000-0005-0000-0000-00005F000000}"/>
    <cellStyle name="20% - Accent3 7" xfId="106" xr:uid="{00000000-0005-0000-0000-000060000000}"/>
    <cellStyle name="20% - Accent3 7 2" xfId="107" xr:uid="{00000000-0005-0000-0000-000061000000}"/>
    <cellStyle name="20% - Accent3 8" xfId="108" xr:uid="{00000000-0005-0000-0000-000062000000}"/>
    <cellStyle name="20% - Accent3 8 2" xfId="109" xr:uid="{00000000-0005-0000-0000-000063000000}"/>
    <cellStyle name="20% - Accent3 9" xfId="110" xr:uid="{00000000-0005-0000-0000-000064000000}"/>
    <cellStyle name="20% - Accent3 9 2" xfId="111" xr:uid="{00000000-0005-0000-0000-000065000000}"/>
    <cellStyle name="20% - Accent4 10" xfId="112" xr:uid="{00000000-0005-0000-0000-000066000000}"/>
    <cellStyle name="20% - Accent4 10 2" xfId="113" xr:uid="{00000000-0005-0000-0000-000067000000}"/>
    <cellStyle name="20% - Accent4 11" xfId="114" xr:uid="{00000000-0005-0000-0000-000068000000}"/>
    <cellStyle name="20% - Accent4 11 2" xfId="115" xr:uid="{00000000-0005-0000-0000-000069000000}"/>
    <cellStyle name="20% - Accent4 12" xfId="116" xr:uid="{00000000-0005-0000-0000-00006A000000}"/>
    <cellStyle name="20% - Accent4 12 2" xfId="117" xr:uid="{00000000-0005-0000-0000-00006B000000}"/>
    <cellStyle name="20% - Accent4 13" xfId="118" xr:uid="{00000000-0005-0000-0000-00006C000000}"/>
    <cellStyle name="20% - Accent4 13 2" xfId="119" xr:uid="{00000000-0005-0000-0000-00006D000000}"/>
    <cellStyle name="20% - Accent4 14" xfId="120" xr:uid="{00000000-0005-0000-0000-00006E000000}"/>
    <cellStyle name="20% - Accent4 14 2" xfId="121" xr:uid="{00000000-0005-0000-0000-00006F000000}"/>
    <cellStyle name="20% - Accent4 2" xfId="122" xr:uid="{00000000-0005-0000-0000-000070000000}"/>
    <cellStyle name="20% - Accent4 2 2" xfId="123" xr:uid="{00000000-0005-0000-0000-000071000000}"/>
    <cellStyle name="20% - Accent4 2 2 2" xfId="124" xr:uid="{00000000-0005-0000-0000-000072000000}"/>
    <cellStyle name="20% - Accent4 2 2 3" xfId="125" xr:uid="{00000000-0005-0000-0000-000073000000}"/>
    <cellStyle name="20% - Accent4 2 3" xfId="126" xr:uid="{00000000-0005-0000-0000-000074000000}"/>
    <cellStyle name="20% - Accent4 2 3 2" xfId="127" xr:uid="{00000000-0005-0000-0000-000075000000}"/>
    <cellStyle name="20% - Accent4 2 4" xfId="128" xr:uid="{00000000-0005-0000-0000-000076000000}"/>
    <cellStyle name="20% - Accent4 2 5" xfId="129" xr:uid="{00000000-0005-0000-0000-000077000000}"/>
    <cellStyle name="20% - Accent4 2_Accrued AP" xfId="130" xr:uid="{00000000-0005-0000-0000-000078000000}"/>
    <cellStyle name="20% - Accent4 3" xfId="131" xr:uid="{00000000-0005-0000-0000-000079000000}"/>
    <cellStyle name="20% - Accent4 3 2" xfId="132" xr:uid="{00000000-0005-0000-0000-00007A000000}"/>
    <cellStyle name="20% - Accent4 3 3" xfId="133" xr:uid="{00000000-0005-0000-0000-00007B000000}"/>
    <cellStyle name="20% - Accent4 4" xfId="134" xr:uid="{00000000-0005-0000-0000-00007C000000}"/>
    <cellStyle name="20% - Accent4 4 2" xfId="135" xr:uid="{00000000-0005-0000-0000-00007D000000}"/>
    <cellStyle name="20% - Accent4 5" xfId="136" xr:uid="{00000000-0005-0000-0000-00007E000000}"/>
    <cellStyle name="20% - Accent4 5 2" xfId="137" xr:uid="{00000000-0005-0000-0000-00007F000000}"/>
    <cellStyle name="20% - Accent4 6" xfId="138" xr:uid="{00000000-0005-0000-0000-000080000000}"/>
    <cellStyle name="20% - Accent4 6 2" xfId="139" xr:uid="{00000000-0005-0000-0000-000081000000}"/>
    <cellStyle name="20% - Accent4 7" xfId="140" xr:uid="{00000000-0005-0000-0000-000082000000}"/>
    <cellStyle name="20% - Accent4 7 2" xfId="141" xr:uid="{00000000-0005-0000-0000-000083000000}"/>
    <cellStyle name="20% - Accent4 8" xfId="142" xr:uid="{00000000-0005-0000-0000-000084000000}"/>
    <cellStyle name="20% - Accent4 8 2" xfId="143" xr:uid="{00000000-0005-0000-0000-000085000000}"/>
    <cellStyle name="20% - Accent4 9" xfId="144" xr:uid="{00000000-0005-0000-0000-000086000000}"/>
    <cellStyle name="20% - Accent4 9 2" xfId="145" xr:uid="{00000000-0005-0000-0000-000087000000}"/>
    <cellStyle name="20% - Accent5 10" xfId="146" xr:uid="{00000000-0005-0000-0000-000088000000}"/>
    <cellStyle name="20% - Accent5 10 2" xfId="147" xr:uid="{00000000-0005-0000-0000-000089000000}"/>
    <cellStyle name="20% - Accent5 11" xfId="148" xr:uid="{00000000-0005-0000-0000-00008A000000}"/>
    <cellStyle name="20% - Accent5 11 2" xfId="149" xr:uid="{00000000-0005-0000-0000-00008B000000}"/>
    <cellStyle name="20% - Accent5 12" xfId="150" xr:uid="{00000000-0005-0000-0000-00008C000000}"/>
    <cellStyle name="20% - Accent5 12 2" xfId="151" xr:uid="{00000000-0005-0000-0000-00008D000000}"/>
    <cellStyle name="20% - Accent5 13" xfId="152" xr:uid="{00000000-0005-0000-0000-00008E000000}"/>
    <cellStyle name="20% - Accent5 13 2" xfId="153" xr:uid="{00000000-0005-0000-0000-00008F000000}"/>
    <cellStyle name="20% - Accent5 14" xfId="154" xr:uid="{00000000-0005-0000-0000-000090000000}"/>
    <cellStyle name="20% - Accent5 14 2" xfId="155" xr:uid="{00000000-0005-0000-0000-000091000000}"/>
    <cellStyle name="20% - Accent5 2" xfId="156" xr:uid="{00000000-0005-0000-0000-000092000000}"/>
    <cellStyle name="20% - Accent5 2 2" xfId="157" xr:uid="{00000000-0005-0000-0000-000093000000}"/>
    <cellStyle name="20% - Accent5 2 2 2" xfId="158" xr:uid="{00000000-0005-0000-0000-000094000000}"/>
    <cellStyle name="20% - Accent5 2 2 3" xfId="159" xr:uid="{00000000-0005-0000-0000-000095000000}"/>
    <cellStyle name="20% - Accent5 2 3" xfId="160" xr:uid="{00000000-0005-0000-0000-000096000000}"/>
    <cellStyle name="20% - Accent5 2 3 2" xfId="161" xr:uid="{00000000-0005-0000-0000-000097000000}"/>
    <cellStyle name="20% - Accent5 2 4" xfId="162" xr:uid="{00000000-0005-0000-0000-000098000000}"/>
    <cellStyle name="20% - Accent5 2 5" xfId="163" xr:uid="{00000000-0005-0000-0000-000099000000}"/>
    <cellStyle name="20% - Accent5 2_Accrued AP" xfId="164" xr:uid="{00000000-0005-0000-0000-00009A000000}"/>
    <cellStyle name="20% - Accent5 3" xfId="165" xr:uid="{00000000-0005-0000-0000-00009B000000}"/>
    <cellStyle name="20% - Accent5 3 2" xfId="166" xr:uid="{00000000-0005-0000-0000-00009C000000}"/>
    <cellStyle name="20% - Accent5 3 3" xfId="167" xr:uid="{00000000-0005-0000-0000-00009D000000}"/>
    <cellStyle name="20% - Accent5 4" xfId="168" xr:uid="{00000000-0005-0000-0000-00009E000000}"/>
    <cellStyle name="20% - Accent5 4 2" xfId="169" xr:uid="{00000000-0005-0000-0000-00009F000000}"/>
    <cellStyle name="20% - Accent5 5" xfId="170" xr:uid="{00000000-0005-0000-0000-0000A0000000}"/>
    <cellStyle name="20% - Accent5 5 2" xfId="171" xr:uid="{00000000-0005-0000-0000-0000A1000000}"/>
    <cellStyle name="20% - Accent5 6" xfId="172" xr:uid="{00000000-0005-0000-0000-0000A2000000}"/>
    <cellStyle name="20% - Accent5 6 2" xfId="173" xr:uid="{00000000-0005-0000-0000-0000A3000000}"/>
    <cellStyle name="20% - Accent5 7" xfId="174" xr:uid="{00000000-0005-0000-0000-0000A4000000}"/>
    <cellStyle name="20% - Accent5 7 2" xfId="175" xr:uid="{00000000-0005-0000-0000-0000A5000000}"/>
    <cellStyle name="20% - Accent5 8" xfId="176" xr:uid="{00000000-0005-0000-0000-0000A6000000}"/>
    <cellStyle name="20% - Accent5 8 2" xfId="177" xr:uid="{00000000-0005-0000-0000-0000A7000000}"/>
    <cellStyle name="20% - Accent5 9" xfId="178" xr:uid="{00000000-0005-0000-0000-0000A8000000}"/>
    <cellStyle name="20% - Accent5 9 2" xfId="179" xr:uid="{00000000-0005-0000-0000-0000A9000000}"/>
    <cellStyle name="20% - Accent6 10" xfId="180" xr:uid="{00000000-0005-0000-0000-0000AA000000}"/>
    <cellStyle name="20% - Accent6 10 2" xfId="181" xr:uid="{00000000-0005-0000-0000-0000AB000000}"/>
    <cellStyle name="20% - Accent6 11" xfId="182" xr:uid="{00000000-0005-0000-0000-0000AC000000}"/>
    <cellStyle name="20% - Accent6 11 2" xfId="183" xr:uid="{00000000-0005-0000-0000-0000AD000000}"/>
    <cellStyle name="20% - Accent6 12" xfId="184" xr:uid="{00000000-0005-0000-0000-0000AE000000}"/>
    <cellStyle name="20% - Accent6 12 2" xfId="185" xr:uid="{00000000-0005-0000-0000-0000AF000000}"/>
    <cellStyle name="20% - Accent6 13" xfId="186" xr:uid="{00000000-0005-0000-0000-0000B0000000}"/>
    <cellStyle name="20% - Accent6 13 2" xfId="187" xr:uid="{00000000-0005-0000-0000-0000B1000000}"/>
    <cellStyle name="20% - Accent6 14" xfId="188" xr:uid="{00000000-0005-0000-0000-0000B2000000}"/>
    <cellStyle name="20% - Accent6 14 2" xfId="189" xr:uid="{00000000-0005-0000-0000-0000B3000000}"/>
    <cellStyle name="20% - Accent6 2" xfId="190" xr:uid="{00000000-0005-0000-0000-0000B4000000}"/>
    <cellStyle name="20% - Accent6 2 2" xfId="191" xr:uid="{00000000-0005-0000-0000-0000B5000000}"/>
    <cellStyle name="20% - Accent6 2 2 2" xfId="192" xr:uid="{00000000-0005-0000-0000-0000B6000000}"/>
    <cellStyle name="20% - Accent6 2 2 3" xfId="193" xr:uid="{00000000-0005-0000-0000-0000B7000000}"/>
    <cellStyle name="20% - Accent6 2 3" xfId="194" xr:uid="{00000000-0005-0000-0000-0000B8000000}"/>
    <cellStyle name="20% - Accent6 2 3 2" xfId="195" xr:uid="{00000000-0005-0000-0000-0000B9000000}"/>
    <cellStyle name="20% - Accent6 2 4" xfId="196" xr:uid="{00000000-0005-0000-0000-0000BA000000}"/>
    <cellStyle name="20% - Accent6 2 5" xfId="197" xr:uid="{00000000-0005-0000-0000-0000BB000000}"/>
    <cellStyle name="20% - Accent6 2_Accrued AP" xfId="198" xr:uid="{00000000-0005-0000-0000-0000BC000000}"/>
    <cellStyle name="20% - Accent6 3" xfId="199" xr:uid="{00000000-0005-0000-0000-0000BD000000}"/>
    <cellStyle name="20% - Accent6 3 2" xfId="200" xr:uid="{00000000-0005-0000-0000-0000BE000000}"/>
    <cellStyle name="20% - Accent6 3 3" xfId="201" xr:uid="{00000000-0005-0000-0000-0000BF000000}"/>
    <cellStyle name="20% - Accent6 4" xfId="202" xr:uid="{00000000-0005-0000-0000-0000C0000000}"/>
    <cellStyle name="20% - Accent6 4 2" xfId="203" xr:uid="{00000000-0005-0000-0000-0000C1000000}"/>
    <cellStyle name="20% - Accent6 5" xfId="204" xr:uid="{00000000-0005-0000-0000-0000C2000000}"/>
    <cellStyle name="20% - Accent6 5 2" xfId="205" xr:uid="{00000000-0005-0000-0000-0000C3000000}"/>
    <cellStyle name="20% - Accent6 6" xfId="206" xr:uid="{00000000-0005-0000-0000-0000C4000000}"/>
    <cellStyle name="20% - Accent6 6 2" xfId="207" xr:uid="{00000000-0005-0000-0000-0000C5000000}"/>
    <cellStyle name="20% - Accent6 7" xfId="208" xr:uid="{00000000-0005-0000-0000-0000C6000000}"/>
    <cellStyle name="20% - Accent6 7 2" xfId="209" xr:uid="{00000000-0005-0000-0000-0000C7000000}"/>
    <cellStyle name="20% - Accent6 8" xfId="210" xr:uid="{00000000-0005-0000-0000-0000C8000000}"/>
    <cellStyle name="20% - Accent6 8 2" xfId="211" xr:uid="{00000000-0005-0000-0000-0000C9000000}"/>
    <cellStyle name="20% - Accent6 9" xfId="212" xr:uid="{00000000-0005-0000-0000-0000CA000000}"/>
    <cellStyle name="20% - Accent6 9 2" xfId="213" xr:uid="{00000000-0005-0000-0000-0000CB000000}"/>
    <cellStyle name="40% - Accent1 10" xfId="214" xr:uid="{00000000-0005-0000-0000-0000CC000000}"/>
    <cellStyle name="40% - Accent1 10 2" xfId="215" xr:uid="{00000000-0005-0000-0000-0000CD000000}"/>
    <cellStyle name="40% - Accent1 11" xfId="216" xr:uid="{00000000-0005-0000-0000-0000CE000000}"/>
    <cellStyle name="40% - Accent1 11 2" xfId="217" xr:uid="{00000000-0005-0000-0000-0000CF000000}"/>
    <cellStyle name="40% - Accent1 12" xfId="218" xr:uid="{00000000-0005-0000-0000-0000D0000000}"/>
    <cellStyle name="40% - Accent1 12 2" xfId="219" xr:uid="{00000000-0005-0000-0000-0000D1000000}"/>
    <cellStyle name="40% - Accent1 13" xfId="220" xr:uid="{00000000-0005-0000-0000-0000D2000000}"/>
    <cellStyle name="40% - Accent1 13 2" xfId="221" xr:uid="{00000000-0005-0000-0000-0000D3000000}"/>
    <cellStyle name="40% - Accent1 14" xfId="222" xr:uid="{00000000-0005-0000-0000-0000D4000000}"/>
    <cellStyle name="40% - Accent1 14 2" xfId="223" xr:uid="{00000000-0005-0000-0000-0000D5000000}"/>
    <cellStyle name="40% - Accent1 2" xfId="224" xr:uid="{00000000-0005-0000-0000-0000D6000000}"/>
    <cellStyle name="40% - Accent1 2 2" xfId="225" xr:uid="{00000000-0005-0000-0000-0000D7000000}"/>
    <cellStyle name="40% - Accent1 2 2 2" xfId="226" xr:uid="{00000000-0005-0000-0000-0000D8000000}"/>
    <cellStyle name="40% - Accent1 2 2 3" xfId="227" xr:uid="{00000000-0005-0000-0000-0000D9000000}"/>
    <cellStyle name="40% - Accent1 2 3" xfId="228" xr:uid="{00000000-0005-0000-0000-0000DA000000}"/>
    <cellStyle name="40% - Accent1 2 3 2" xfId="229" xr:uid="{00000000-0005-0000-0000-0000DB000000}"/>
    <cellStyle name="40% - Accent1 2 4" xfId="230" xr:uid="{00000000-0005-0000-0000-0000DC000000}"/>
    <cellStyle name="40% - Accent1 2 5" xfId="231" xr:uid="{00000000-0005-0000-0000-0000DD000000}"/>
    <cellStyle name="40% - Accent1 2_Accrued AP" xfId="232" xr:uid="{00000000-0005-0000-0000-0000DE000000}"/>
    <cellStyle name="40% - Accent1 3" xfId="233" xr:uid="{00000000-0005-0000-0000-0000DF000000}"/>
    <cellStyle name="40% - Accent1 3 2" xfId="234" xr:uid="{00000000-0005-0000-0000-0000E0000000}"/>
    <cellStyle name="40% - Accent1 3 3" xfId="235" xr:uid="{00000000-0005-0000-0000-0000E1000000}"/>
    <cellStyle name="40% - Accent1 4" xfId="236" xr:uid="{00000000-0005-0000-0000-0000E2000000}"/>
    <cellStyle name="40% - Accent1 4 2" xfId="237" xr:uid="{00000000-0005-0000-0000-0000E3000000}"/>
    <cellStyle name="40% - Accent1 5" xfId="238" xr:uid="{00000000-0005-0000-0000-0000E4000000}"/>
    <cellStyle name="40% - Accent1 5 2" xfId="239" xr:uid="{00000000-0005-0000-0000-0000E5000000}"/>
    <cellStyle name="40% - Accent1 6" xfId="240" xr:uid="{00000000-0005-0000-0000-0000E6000000}"/>
    <cellStyle name="40% - Accent1 6 2" xfId="241" xr:uid="{00000000-0005-0000-0000-0000E7000000}"/>
    <cellStyle name="40% - Accent1 7" xfId="242" xr:uid="{00000000-0005-0000-0000-0000E8000000}"/>
    <cellStyle name="40% - Accent1 7 2" xfId="243" xr:uid="{00000000-0005-0000-0000-0000E9000000}"/>
    <cellStyle name="40% - Accent1 8" xfId="244" xr:uid="{00000000-0005-0000-0000-0000EA000000}"/>
    <cellStyle name="40% - Accent1 8 2" xfId="245" xr:uid="{00000000-0005-0000-0000-0000EB000000}"/>
    <cellStyle name="40% - Accent1 9" xfId="246" xr:uid="{00000000-0005-0000-0000-0000EC000000}"/>
    <cellStyle name="40% - Accent1 9 2" xfId="247" xr:uid="{00000000-0005-0000-0000-0000ED000000}"/>
    <cellStyle name="40% - Accent2 10" xfId="248" xr:uid="{00000000-0005-0000-0000-0000EE000000}"/>
    <cellStyle name="40% - Accent2 10 2" xfId="249" xr:uid="{00000000-0005-0000-0000-0000EF000000}"/>
    <cellStyle name="40% - Accent2 11" xfId="250" xr:uid="{00000000-0005-0000-0000-0000F0000000}"/>
    <cellStyle name="40% - Accent2 11 2" xfId="251" xr:uid="{00000000-0005-0000-0000-0000F1000000}"/>
    <cellStyle name="40% - Accent2 12" xfId="252" xr:uid="{00000000-0005-0000-0000-0000F2000000}"/>
    <cellStyle name="40% - Accent2 12 2" xfId="253" xr:uid="{00000000-0005-0000-0000-0000F3000000}"/>
    <cellStyle name="40% - Accent2 13" xfId="254" xr:uid="{00000000-0005-0000-0000-0000F4000000}"/>
    <cellStyle name="40% - Accent2 13 2" xfId="255" xr:uid="{00000000-0005-0000-0000-0000F5000000}"/>
    <cellStyle name="40% - Accent2 14" xfId="256" xr:uid="{00000000-0005-0000-0000-0000F6000000}"/>
    <cellStyle name="40% - Accent2 14 2" xfId="257" xr:uid="{00000000-0005-0000-0000-0000F7000000}"/>
    <cellStyle name="40% - Accent2 2" xfId="258" xr:uid="{00000000-0005-0000-0000-0000F8000000}"/>
    <cellStyle name="40% - Accent2 2 2" xfId="259" xr:uid="{00000000-0005-0000-0000-0000F9000000}"/>
    <cellStyle name="40% - Accent2 2 2 2" xfId="260" xr:uid="{00000000-0005-0000-0000-0000FA000000}"/>
    <cellStyle name="40% - Accent2 2 2 3" xfId="261" xr:uid="{00000000-0005-0000-0000-0000FB000000}"/>
    <cellStyle name="40% - Accent2 2 3" xfId="262" xr:uid="{00000000-0005-0000-0000-0000FC000000}"/>
    <cellStyle name="40% - Accent2 2 3 2" xfId="263" xr:uid="{00000000-0005-0000-0000-0000FD000000}"/>
    <cellStyle name="40% - Accent2 2 4" xfId="264" xr:uid="{00000000-0005-0000-0000-0000FE000000}"/>
    <cellStyle name="40% - Accent2 2 5" xfId="265" xr:uid="{00000000-0005-0000-0000-0000FF000000}"/>
    <cellStyle name="40% - Accent2 2_Accrued AP" xfId="266" xr:uid="{00000000-0005-0000-0000-000000010000}"/>
    <cellStyle name="40% - Accent2 3" xfId="267" xr:uid="{00000000-0005-0000-0000-000001010000}"/>
    <cellStyle name="40% - Accent2 3 2" xfId="268" xr:uid="{00000000-0005-0000-0000-000002010000}"/>
    <cellStyle name="40% - Accent2 3 3" xfId="269" xr:uid="{00000000-0005-0000-0000-000003010000}"/>
    <cellStyle name="40% - Accent2 4" xfId="270" xr:uid="{00000000-0005-0000-0000-000004010000}"/>
    <cellStyle name="40% - Accent2 4 2" xfId="271" xr:uid="{00000000-0005-0000-0000-000005010000}"/>
    <cellStyle name="40% - Accent2 5" xfId="272" xr:uid="{00000000-0005-0000-0000-000006010000}"/>
    <cellStyle name="40% - Accent2 5 2" xfId="273" xr:uid="{00000000-0005-0000-0000-000007010000}"/>
    <cellStyle name="40% - Accent2 6" xfId="274" xr:uid="{00000000-0005-0000-0000-000008010000}"/>
    <cellStyle name="40% - Accent2 6 2" xfId="275" xr:uid="{00000000-0005-0000-0000-000009010000}"/>
    <cellStyle name="40% - Accent2 7" xfId="276" xr:uid="{00000000-0005-0000-0000-00000A010000}"/>
    <cellStyle name="40% - Accent2 7 2" xfId="277" xr:uid="{00000000-0005-0000-0000-00000B010000}"/>
    <cellStyle name="40% - Accent2 8" xfId="278" xr:uid="{00000000-0005-0000-0000-00000C010000}"/>
    <cellStyle name="40% - Accent2 8 2" xfId="279" xr:uid="{00000000-0005-0000-0000-00000D010000}"/>
    <cellStyle name="40% - Accent2 9" xfId="280" xr:uid="{00000000-0005-0000-0000-00000E010000}"/>
    <cellStyle name="40% - Accent2 9 2" xfId="281" xr:uid="{00000000-0005-0000-0000-00000F010000}"/>
    <cellStyle name="40% - Accent3 10" xfId="282" xr:uid="{00000000-0005-0000-0000-000010010000}"/>
    <cellStyle name="40% - Accent3 10 2" xfId="283" xr:uid="{00000000-0005-0000-0000-000011010000}"/>
    <cellStyle name="40% - Accent3 11" xfId="284" xr:uid="{00000000-0005-0000-0000-000012010000}"/>
    <cellStyle name="40% - Accent3 11 2" xfId="285" xr:uid="{00000000-0005-0000-0000-000013010000}"/>
    <cellStyle name="40% - Accent3 12" xfId="286" xr:uid="{00000000-0005-0000-0000-000014010000}"/>
    <cellStyle name="40% - Accent3 12 2" xfId="287" xr:uid="{00000000-0005-0000-0000-000015010000}"/>
    <cellStyle name="40% - Accent3 13" xfId="288" xr:uid="{00000000-0005-0000-0000-000016010000}"/>
    <cellStyle name="40% - Accent3 13 2" xfId="289" xr:uid="{00000000-0005-0000-0000-000017010000}"/>
    <cellStyle name="40% - Accent3 14" xfId="290" xr:uid="{00000000-0005-0000-0000-000018010000}"/>
    <cellStyle name="40% - Accent3 14 2" xfId="291" xr:uid="{00000000-0005-0000-0000-000019010000}"/>
    <cellStyle name="40% - Accent3 2" xfId="292" xr:uid="{00000000-0005-0000-0000-00001A010000}"/>
    <cellStyle name="40% - Accent3 2 2" xfId="293" xr:uid="{00000000-0005-0000-0000-00001B010000}"/>
    <cellStyle name="40% - Accent3 2 2 2" xfId="294" xr:uid="{00000000-0005-0000-0000-00001C010000}"/>
    <cellStyle name="40% - Accent3 2 2 3" xfId="295" xr:uid="{00000000-0005-0000-0000-00001D010000}"/>
    <cellStyle name="40% - Accent3 2 3" xfId="296" xr:uid="{00000000-0005-0000-0000-00001E010000}"/>
    <cellStyle name="40% - Accent3 2 3 2" xfId="297" xr:uid="{00000000-0005-0000-0000-00001F010000}"/>
    <cellStyle name="40% - Accent3 2 4" xfId="298" xr:uid="{00000000-0005-0000-0000-000020010000}"/>
    <cellStyle name="40% - Accent3 2 5" xfId="299" xr:uid="{00000000-0005-0000-0000-000021010000}"/>
    <cellStyle name="40% - Accent3 2_Accrued AP" xfId="300" xr:uid="{00000000-0005-0000-0000-000022010000}"/>
    <cellStyle name="40% - Accent3 3" xfId="301" xr:uid="{00000000-0005-0000-0000-000023010000}"/>
    <cellStyle name="40% - Accent3 3 2" xfId="302" xr:uid="{00000000-0005-0000-0000-000024010000}"/>
    <cellStyle name="40% - Accent3 3 3" xfId="303" xr:uid="{00000000-0005-0000-0000-000025010000}"/>
    <cellStyle name="40% - Accent3 4" xfId="304" xr:uid="{00000000-0005-0000-0000-000026010000}"/>
    <cellStyle name="40% - Accent3 4 2" xfId="305" xr:uid="{00000000-0005-0000-0000-000027010000}"/>
    <cellStyle name="40% - Accent3 5" xfId="306" xr:uid="{00000000-0005-0000-0000-000028010000}"/>
    <cellStyle name="40% - Accent3 5 2" xfId="307" xr:uid="{00000000-0005-0000-0000-000029010000}"/>
    <cellStyle name="40% - Accent3 6" xfId="308" xr:uid="{00000000-0005-0000-0000-00002A010000}"/>
    <cellStyle name="40% - Accent3 6 2" xfId="309" xr:uid="{00000000-0005-0000-0000-00002B010000}"/>
    <cellStyle name="40% - Accent3 7" xfId="310" xr:uid="{00000000-0005-0000-0000-00002C010000}"/>
    <cellStyle name="40% - Accent3 7 2" xfId="311" xr:uid="{00000000-0005-0000-0000-00002D010000}"/>
    <cellStyle name="40% - Accent3 8" xfId="312" xr:uid="{00000000-0005-0000-0000-00002E010000}"/>
    <cellStyle name="40% - Accent3 8 2" xfId="313" xr:uid="{00000000-0005-0000-0000-00002F010000}"/>
    <cellStyle name="40% - Accent3 9" xfId="314" xr:uid="{00000000-0005-0000-0000-000030010000}"/>
    <cellStyle name="40% - Accent3 9 2" xfId="315" xr:uid="{00000000-0005-0000-0000-000031010000}"/>
    <cellStyle name="40% - Accent4 10" xfId="316" xr:uid="{00000000-0005-0000-0000-000032010000}"/>
    <cellStyle name="40% - Accent4 10 2" xfId="317" xr:uid="{00000000-0005-0000-0000-000033010000}"/>
    <cellStyle name="40% - Accent4 11" xfId="318" xr:uid="{00000000-0005-0000-0000-000034010000}"/>
    <cellStyle name="40% - Accent4 11 2" xfId="319" xr:uid="{00000000-0005-0000-0000-000035010000}"/>
    <cellStyle name="40% - Accent4 12" xfId="320" xr:uid="{00000000-0005-0000-0000-000036010000}"/>
    <cellStyle name="40% - Accent4 12 2" xfId="321" xr:uid="{00000000-0005-0000-0000-000037010000}"/>
    <cellStyle name="40% - Accent4 13" xfId="322" xr:uid="{00000000-0005-0000-0000-000038010000}"/>
    <cellStyle name="40% - Accent4 13 2" xfId="323" xr:uid="{00000000-0005-0000-0000-000039010000}"/>
    <cellStyle name="40% - Accent4 14" xfId="324" xr:uid="{00000000-0005-0000-0000-00003A010000}"/>
    <cellStyle name="40% - Accent4 14 2" xfId="325" xr:uid="{00000000-0005-0000-0000-00003B010000}"/>
    <cellStyle name="40% - Accent4 2" xfId="326" xr:uid="{00000000-0005-0000-0000-00003C010000}"/>
    <cellStyle name="40% - Accent4 2 2" xfId="327" xr:uid="{00000000-0005-0000-0000-00003D010000}"/>
    <cellStyle name="40% - Accent4 2 2 2" xfId="328" xr:uid="{00000000-0005-0000-0000-00003E010000}"/>
    <cellStyle name="40% - Accent4 2 2 3" xfId="329" xr:uid="{00000000-0005-0000-0000-00003F010000}"/>
    <cellStyle name="40% - Accent4 2 3" xfId="330" xr:uid="{00000000-0005-0000-0000-000040010000}"/>
    <cellStyle name="40% - Accent4 2 3 2" xfId="331" xr:uid="{00000000-0005-0000-0000-000041010000}"/>
    <cellStyle name="40% - Accent4 2 4" xfId="332" xr:uid="{00000000-0005-0000-0000-000042010000}"/>
    <cellStyle name="40% - Accent4 2 5" xfId="333" xr:uid="{00000000-0005-0000-0000-000043010000}"/>
    <cellStyle name="40% - Accent4 2_Accrued AP" xfId="334" xr:uid="{00000000-0005-0000-0000-000044010000}"/>
    <cellStyle name="40% - Accent4 3" xfId="335" xr:uid="{00000000-0005-0000-0000-000045010000}"/>
    <cellStyle name="40% - Accent4 3 2" xfId="336" xr:uid="{00000000-0005-0000-0000-000046010000}"/>
    <cellStyle name="40% - Accent4 3 3" xfId="337" xr:uid="{00000000-0005-0000-0000-000047010000}"/>
    <cellStyle name="40% - Accent4 4" xfId="338" xr:uid="{00000000-0005-0000-0000-000048010000}"/>
    <cellStyle name="40% - Accent4 4 2" xfId="339" xr:uid="{00000000-0005-0000-0000-000049010000}"/>
    <cellStyle name="40% - Accent4 5" xfId="340" xr:uid="{00000000-0005-0000-0000-00004A010000}"/>
    <cellStyle name="40% - Accent4 5 2" xfId="341" xr:uid="{00000000-0005-0000-0000-00004B010000}"/>
    <cellStyle name="40% - Accent4 6" xfId="342" xr:uid="{00000000-0005-0000-0000-00004C010000}"/>
    <cellStyle name="40% - Accent4 6 2" xfId="343" xr:uid="{00000000-0005-0000-0000-00004D010000}"/>
    <cellStyle name="40% - Accent4 7" xfId="344" xr:uid="{00000000-0005-0000-0000-00004E010000}"/>
    <cellStyle name="40% - Accent4 7 2" xfId="345" xr:uid="{00000000-0005-0000-0000-00004F010000}"/>
    <cellStyle name="40% - Accent4 8" xfId="346" xr:uid="{00000000-0005-0000-0000-000050010000}"/>
    <cellStyle name="40% - Accent4 8 2" xfId="347" xr:uid="{00000000-0005-0000-0000-000051010000}"/>
    <cellStyle name="40% - Accent4 9" xfId="348" xr:uid="{00000000-0005-0000-0000-000052010000}"/>
    <cellStyle name="40% - Accent4 9 2" xfId="349" xr:uid="{00000000-0005-0000-0000-000053010000}"/>
    <cellStyle name="40% - Accent5 10" xfId="350" xr:uid="{00000000-0005-0000-0000-000054010000}"/>
    <cellStyle name="40% - Accent5 10 2" xfId="351" xr:uid="{00000000-0005-0000-0000-000055010000}"/>
    <cellStyle name="40% - Accent5 11" xfId="352" xr:uid="{00000000-0005-0000-0000-000056010000}"/>
    <cellStyle name="40% - Accent5 11 2" xfId="353" xr:uid="{00000000-0005-0000-0000-000057010000}"/>
    <cellStyle name="40% - Accent5 12" xfId="354" xr:uid="{00000000-0005-0000-0000-000058010000}"/>
    <cellStyle name="40% - Accent5 12 2" xfId="355" xr:uid="{00000000-0005-0000-0000-000059010000}"/>
    <cellStyle name="40% - Accent5 13" xfId="356" xr:uid="{00000000-0005-0000-0000-00005A010000}"/>
    <cellStyle name="40% - Accent5 13 2" xfId="357" xr:uid="{00000000-0005-0000-0000-00005B010000}"/>
    <cellStyle name="40% - Accent5 14" xfId="358" xr:uid="{00000000-0005-0000-0000-00005C010000}"/>
    <cellStyle name="40% - Accent5 14 2" xfId="359" xr:uid="{00000000-0005-0000-0000-00005D010000}"/>
    <cellStyle name="40% - Accent5 2" xfId="360" xr:uid="{00000000-0005-0000-0000-00005E010000}"/>
    <cellStyle name="40% - Accent5 2 2" xfId="361" xr:uid="{00000000-0005-0000-0000-00005F010000}"/>
    <cellStyle name="40% - Accent5 2 2 2" xfId="362" xr:uid="{00000000-0005-0000-0000-000060010000}"/>
    <cellStyle name="40% - Accent5 2 2 3" xfId="363" xr:uid="{00000000-0005-0000-0000-000061010000}"/>
    <cellStyle name="40% - Accent5 2 3" xfId="364" xr:uid="{00000000-0005-0000-0000-000062010000}"/>
    <cellStyle name="40% - Accent5 2 3 2" xfId="365" xr:uid="{00000000-0005-0000-0000-000063010000}"/>
    <cellStyle name="40% - Accent5 2 4" xfId="366" xr:uid="{00000000-0005-0000-0000-000064010000}"/>
    <cellStyle name="40% - Accent5 2 5" xfId="367" xr:uid="{00000000-0005-0000-0000-000065010000}"/>
    <cellStyle name="40% - Accent5 2_Accrued AP" xfId="368" xr:uid="{00000000-0005-0000-0000-000066010000}"/>
    <cellStyle name="40% - Accent5 3" xfId="369" xr:uid="{00000000-0005-0000-0000-000067010000}"/>
    <cellStyle name="40% - Accent5 3 2" xfId="370" xr:uid="{00000000-0005-0000-0000-000068010000}"/>
    <cellStyle name="40% - Accent5 3 3" xfId="371" xr:uid="{00000000-0005-0000-0000-000069010000}"/>
    <cellStyle name="40% - Accent5 4" xfId="372" xr:uid="{00000000-0005-0000-0000-00006A010000}"/>
    <cellStyle name="40% - Accent5 4 2" xfId="373" xr:uid="{00000000-0005-0000-0000-00006B010000}"/>
    <cellStyle name="40% - Accent5 5" xfId="374" xr:uid="{00000000-0005-0000-0000-00006C010000}"/>
    <cellStyle name="40% - Accent5 5 2" xfId="375" xr:uid="{00000000-0005-0000-0000-00006D010000}"/>
    <cellStyle name="40% - Accent5 6" xfId="376" xr:uid="{00000000-0005-0000-0000-00006E010000}"/>
    <cellStyle name="40% - Accent5 6 2" xfId="377" xr:uid="{00000000-0005-0000-0000-00006F010000}"/>
    <cellStyle name="40% - Accent5 7" xfId="378" xr:uid="{00000000-0005-0000-0000-000070010000}"/>
    <cellStyle name="40% - Accent5 7 2" xfId="379" xr:uid="{00000000-0005-0000-0000-000071010000}"/>
    <cellStyle name="40% - Accent5 8" xfId="380" xr:uid="{00000000-0005-0000-0000-000072010000}"/>
    <cellStyle name="40% - Accent5 8 2" xfId="381" xr:uid="{00000000-0005-0000-0000-000073010000}"/>
    <cellStyle name="40% - Accent5 9" xfId="382" xr:uid="{00000000-0005-0000-0000-000074010000}"/>
    <cellStyle name="40% - Accent5 9 2" xfId="383" xr:uid="{00000000-0005-0000-0000-000075010000}"/>
    <cellStyle name="40% - Accent6 10" xfId="384" xr:uid="{00000000-0005-0000-0000-000076010000}"/>
    <cellStyle name="40% - Accent6 10 2" xfId="385" xr:uid="{00000000-0005-0000-0000-000077010000}"/>
    <cellStyle name="40% - Accent6 11" xfId="386" xr:uid="{00000000-0005-0000-0000-000078010000}"/>
    <cellStyle name="40% - Accent6 11 2" xfId="387" xr:uid="{00000000-0005-0000-0000-000079010000}"/>
    <cellStyle name="40% - Accent6 12" xfId="388" xr:uid="{00000000-0005-0000-0000-00007A010000}"/>
    <cellStyle name="40% - Accent6 12 2" xfId="389" xr:uid="{00000000-0005-0000-0000-00007B010000}"/>
    <cellStyle name="40% - Accent6 13" xfId="390" xr:uid="{00000000-0005-0000-0000-00007C010000}"/>
    <cellStyle name="40% - Accent6 13 2" xfId="391" xr:uid="{00000000-0005-0000-0000-00007D010000}"/>
    <cellStyle name="40% - Accent6 14" xfId="392" xr:uid="{00000000-0005-0000-0000-00007E010000}"/>
    <cellStyle name="40% - Accent6 14 2" xfId="393" xr:uid="{00000000-0005-0000-0000-00007F010000}"/>
    <cellStyle name="40% - Accent6 2" xfId="394" xr:uid="{00000000-0005-0000-0000-000080010000}"/>
    <cellStyle name="40% - Accent6 2 2" xfId="395" xr:uid="{00000000-0005-0000-0000-000081010000}"/>
    <cellStyle name="40% - Accent6 2 2 2" xfId="396" xr:uid="{00000000-0005-0000-0000-000082010000}"/>
    <cellStyle name="40% - Accent6 2 2 3" xfId="397" xr:uid="{00000000-0005-0000-0000-000083010000}"/>
    <cellStyle name="40% - Accent6 2 3" xfId="398" xr:uid="{00000000-0005-0000-0000-000084010000}"/>
    <cellStyle name="40% - Accent6 2 3 2" xfId="399" xr:uid="{00000000-0005-0000-0000-000085010000}"/>
    <cellStyle name="40% - Accent6 2 4" xfId="400" xr:uid="{00000000-0005-0000-0000-000086010000}"/>
    <cellStyle name="40% - Accent6 2 5" xfId="401" xr:uid="{00000000-0005-0000-0000-000087010000}"/>
    <cellStyle name="40% - Accent6 2_Accrued AP" xfId="402" xr:uid="{00000000-0005-0000-0000-000088010000}"/>
    <cellStyle name="40% - Accent6 3" xfId="403" xr:uid="{00000000-0005-0000-0000-000089010000}"/>
    <cellStyle name="40% - Accent6 3 2" xfId="404" xr:uid="{00000000-0005-0000-0000-00008A010000}"/>
    <cellStyle name="40% - Accent6 3 3" xfId="405" xr:uid="{00000000-0005-0000-0000-00008B010000}"/>
    <cellStyle name="40% - Accent6 4" xfId="406" xr:uid="{00000000-0005-0000-0000-00008C010000}"/>
    <cellStyle name="40% - Accent6 4 2" xfId="407" xr:uid="{00000000-0005-0000-0000-00008D010000}"/>
    <cellStyle name="40% - Accent6 5" xfId="408" xr:uid="{00000000-0005-0000-0000-00008E010000}"/>
    <cellStyle name="40% - Accent6 5 2" xfId="409" xr:uid="{00000000-0005-0000-0000-00008F010000}"/>
    <cellStyle name="40% - Accent6 6" xfId="410" xr:uid="{00000000-0005-0000-0000-000090010000}"/>
    <cellStyle name="40% - Accent6 6 2" xfId="411" xr:uid="{00000000-0005-0000-0000-000091010000}"/>
    <cellStyle name="40% - Accent6 7" xfId="412" xr:uid="{00000000-0005-0000-0000-000092010000}"/>
    <cellStyle name="40% - Accent6 7 2" xfId="413" xr:uid="{00000000-0005-0000-0000-000093010000}"/>
    <cellStyle name="40% - Accent6 8" xfId="414" xr:uid="{00000000-0005-0000-0000-000094010000}"/>
    <cellStyle name="40% - Accent6 8 2" xfId="415" xr:uid="{00000000-0005-0000-0000-000095010000}"/>
    <cellStyle name="40% - Accent6 9" xfId="416" xr:uid="{00000000-0005-0000-0000-000096010000}"/>
    <cellStyle name="40% - Accent6 9 2" xfId="417" xr:uid="{00000000-0005-0000-0000-000097010000}"/>
    <cellStyle name="60% - Accent1 10" xfId="418" xr:uid="{00000000-0005-0000-0000-000098010000}"/>
    <cellStyle name="60% - Accent1 11" xfId="419" xr:uid="{00000000-0005-0000-0000-000099010000}"/>
    <cellStyle name="60% - Accent1 12" xfId="420" xr:uid="{00000000-0005-0000-0000-00009A010000}"/>
    <cellStyle name="60% - Accent1 13" xfId="421" xr:uid="{00000000-0005-0000-0000-00009B010000}"/>
    <cellStyle name="60% - Accent1 14" xfId="422" xr:uid="{00000000-0005-0000-0000-00009C010000}"/>
    <cellStyle name="60% - Accent1 2" xfId="423" xr:uid="{00000000-0005-0000-0000-00009D010000}"/>
    <cellStyle name="60% - Accent1 2 2" xfId="424" xr:uid="{00000000-0005-0000-0000-00009E010000}"/>
    <cellStyle name="60% - Accent1 2 3" xfId="425" xr:uid="{00000000-0005-0000-0000-00009F010000}"/>
    <cellStyle name="60% - Accent1 3" xfId="426" xr:uid="{00000000-0005-0000-0000-0000A0010000}"/>
    <cellStyle name="60% - Accent1 4" xfId="427" xr:uid="{00000000-0005-0000-0000-0000A1010000}"/>
    <cellStyle name="60% - Accent1 5" xfId="428" xr:uid="{00000000-0005-0000-0000-0000A2010000}"/>
    <cellStyle name="60% - Accent1 6" xfId="429" xr:uid="{00000000-0005-0000-0000-0000A3010000}"/>
    <cellStyle name="60% - Accent1 7" xfId="430" xr:uid="{00000000-0005-0000-0000-0000A4010000}"/>
    <cellStyle name="60% - Accent1 8" xfId="431" xr:uid="{00000000-0005-0000-0000-0000A5010000}"/>
    <cellStyle name="60% - Accent1 9" xfId="432" xr:uid="{00000000-0005-0000-0000-0000A6010000}"/>
    <cellStyle name="60% - Accent2 10" xfId="433" xr:uid="{00000000-0005-0000-0000-0000A7010000}"/>
    <cellStyle name="60% - Accent2 11" xfId="434" xr:uid="{00000000-0005-0000-0000-0000A8010000}"/>
    <cellStyle name="60% - Accent2 12" xfId="435" xr:uid="{00000000-0005-0000-0000-0000A9010000}"/>
    <cellStyle name="60% - Accent2 13" xfId="436" xr:uid="{00000000-0005-0000-0000-0000AA010000}"/>
    <cellStyle name="60% - Accent2 14" xfId="437" xr:uid="{00000000-0005-0000-0000-0000AB010000}"/>
    <cellStyle name="60% - Accent2 2" xfId="438" xr:uid="{00000000-0005-0000-0000-0000AC010000}"/>
    <cellStyle name="60% - Accent2 2 2" xfId="439" xr:uid="{00000000-0005-0000-0000-0000AD010000}"/>
    <cellStyle name="60% - Accent2 2 3" xfId="440" xr:uid="{00000000-0005-0000-0000-0000AE010000}"/>
    <cellStyle name="60% - Accent2 3" xfId="441" xr:uid="{00000000-0005-0000-0000-0000AF010000}"/>
    <cellStyle name="60% - Accent2 4" xfId="442" xr:uid="{00000000-0005-0000-0000-0000B0010000}"/>
    <cellStyle name="60% - Accent2 5" xfId="443" xr:uid="{00000000-0005-0000-0000-0000B1010000}"/>
    <cellStyle name="60% - Accent2 6" xfId="444" xr:uid="{00000000-0005-0000-0000-0000B2010000}"/>
    <cellStyle name="60% - Accent2 7" xfId="445" xr:uid="{00000000-0005-0000-0000-0000B3010000}"/>
    <cellStyle name="60% - Accent2 8" xfId="446" xr:uid="{00000000-0005-0000-0000-0000B4010000}"/>
    <cellStyle name="60% - Accent2 9" xfId="447" xr:uid="{00000000-0005-0000-0000-0000B5010000}"/>
    <cellStyle name="60% - Accent3 10" xfId="448" xr:uid="{00000000-0005-0000-0000-0000B6010000}"/>
    <cellStyle name="60% - Accent3 11" xfId="449" xr:uid="{00000000-0005-0000-0000-0000B7010000}"/>
    <cellStyle name="60% - Accent3 12" xfId="450" xr:uid="{00000000-0005-0000-0000-0000B8010000}"/>
    <cellStyle name="60% - Accent3 13" xfId="451" xr:uid="{00000000-0005-0000-0000-0000B9010000}"/>
    <cellStyle name="60% - Accent3 14" xfId="452" xr:uid="{00000000-0005-0000-0000-0000BA010000}"/>
    <cellStyle name="60% - Accent3 2" xfId="453" xr:uid="{00000000-0005-0000-0000-0000BB010000}"/>
    <cellStyle name="60% - Accent3 2 2" xfId="454" xr:uid="{00000000-0005-0000-0000-0000BC010000}"/>
    <cellStyle name="60% - Accent3 2 3" xfId="455" xr:uid="{00000000-0005-0000-0000-0000BD010000}"/>
    <cellStyle name="60% - Accent3 3" xfId="456" xr:uid="{00000000-0005-0000-0000-0000BE010000}"/>
    <cellStyle name="60% - Accent3 4" xfId="457" xr:uid="{00000000-0005-0000-0000-0000BF010000}"/>
    <cellStyle name="60% - Accent3 5" xfId="458" xr:uid="{00000000-0005-0000-0000-0000C0010000}"/>
    <cellStyle name="60% - Accent3 6" xfId="459" xr:uid="{00000000-0005-0000-0000-0000C1010000}"/>
    <cellStyle name="60% - Accent3 7" xfId="460" xr:uid="{00000000-0005-0000-0000-0000C2010000}"/>
    <cellStyle name="60% - Accent3 8" xfId="461" xr:uid="{00000000-0005-0000-0000-0000C3010000}"/>
    <cellStyle name="60% - Accent3 9" xfId="462" xr:uid="{00000000-0005-0000-0000-0000C4010000}"/>
    <cellStyle name="60% - Accent4 10" xfId="463" xr:uid="{00000000-0005-0000-0000-0000C5010000}"/>
    <cellStyle name="60% - Accent4 11" xfId="464" xr:uid="{00000000-0005-0000-0000-0000C6010000}"/>
    <cellStyle name="60% - Accent4 12" xfId="465" xr:uid="{00000000-0005-0000-0000-0000C7010000}"/>
    <cellStyle name="60% - Accent4 13" xfId="466" xr:uid="{00000000-0005-0000-0000-0000C8010000}"/>
    <cellStyle name="60% - Accent4 14" xfId="467" xr:uid="{00000000-0005-0000-0000-0000C9010000}"/>
    <cellStyle name="60% - Accent4 2" xfId="468" xr:uid="{00000000-0005-0000-0000-0000CA010000}"/>
    <cellStyle name="60% - Accent4 2 2" xfId="469" xr:uid="{00000000-0005-0000-0000-0000CB010000}"/>
    <cellStyle name="60% - Accent4 2 3" xfId="470" xr:uid="{00000000-0005-0000-0000-0000CC010000}"/>
    <cellStyle name="60% - Accent4 3" xfId="471" xr:uid="{00000000-0005-0000-0000-0000CD010000}"/>
    <cellStyle name="60% - Accent4 4" xfId="472" xr:uid="{00000000-0005-0000-0000-0000CE010000}"/>
    <cellStyle name="60% - Accent4 5" xfId="473" xr:uid="{00000000-0005-0000-0000-0000CF010000}"/>
    <cellStyle name="60% - Accent4 6" xfId="474" xr:uid="{00000000-0005-0000-0000-0000D0010000}"/>
    <cellStyle name="60% - Accent4 7" xfId="475" xr:uid="{00000000-0005-0000-0000-0000D1010000}"/>
    <cellStyle name="60% - Accent4 8" xfId="476" xr:uid="{00000000-0005-0000-0000-0000D2010000}"/>
    <cellStyle name="60% - Accent4 9" xfId="477" xr:uid="{00000000-0005-0000-0000-0000D3010000}"/>
    <cellStyle name="60% - Accent5 10" xfId="478" xr:uid="{00000000-0005-0000-0000-0000D4010000}"/>
    <cellStyle name="60% - Accent5 11" xfId="479" xr:uid="{00000000-0005-0000-0000-0000D5010000}"/>
    <cellStyle name="60% - Accent5 12" xfId="480" xr:uid="{00000000-0005-0000-0000-0000D6010000}"/>
    <cellStyle name="60% - Accent5 13" xfId="481" xr:uid="{00000000-0005-0000-0000-0000D7010000}"/>
    <cellStyle name="60% - Accent5 14" xfId="482" xr:uid="{00000000-0005-0000-0000-0000D8010000}"/>
    <cellStyle name="60% - Accent5 2" xfId="483" xr:uid="{00000000-0005-0000-0000-0000D9010000}"/>
    <cellStyle name="60% - Accent5 2 2" xfId="484" xr:uid="{00000000-0005-0000-0000-0000DA010000}"/>
    <cellStyle name="60% - Accent5 2 3" xfId="485" xr:uid="{00000000-0005-0000-0000-0000DB010000}"/>
    <cellStyle name="60% - Accent5 3" xfId="486" xr:uid="{00000000-0005-0000-0000-0000DC010000}"/>
    <cellStyle name="60% - Accent5 4" xfId="487" xr:uid="{00000000-0005-0000-0000-0000DD010000}"/>
    <cellStyle name="60% - Accent5 5" xfId="488" xr:uid="{00000000-0005-0000-0000-0000DE010000}"/>
    <cellStyle name="60% - Accent5 6" xfId="489" xr:uid="{00000000-0005-0000-0000-0000DF010000}"/>
    <cellStyle name="60% - Accent5 7" xfId="490" xr:uid="{00000000-0005-0000-0000-0000E0010000}"/>
    <cellStyle name="60% - Accent5 8" xfId="491" xr:uid="{00000000-0005-0000-0000-0000E1010000}"/>
    <cellStyle name="60% - Accent5 9" xfId="492" xr:uid="{00000000-0005-0000-0000-0000E2010000}"/>
    <cellStyle name="60% - Accent6 10" xfId="493" xr:uid="{00000000-0005-0000-0000-0000E3010000}"/>
    <cellStyle name="60% - Accent6 11" xfId="494" xr:uid="{00000000-0005-0000-0000-0000E4010000}"/>
    <cellStyle name="60% - Accent6 12" xfId="495" xr:uid="{00000000-0005-0000-0000-0000E5010000}"/>
    <cellStyle name="60% - Accent6 13" xfId="496" xr:uid="{00000000-0005-0000-0000-0000E6010000}"/>
    <cellStyle name="60% - Accent6 14" xfId="497" xr:uid="{00000000-0005-0000-0000-0000E7010000}"/>
    <cellStyle name="60% - Accent6 2" xfId="498" xr:uid="{00000000-0005-0000-0000-0000E8010000}"/>
    <cellStyle name="60% - Accent6 2 2" xfId="499" xr:uid="{00000000-0005-0000-0000-0000E9010000}"/>
    <cellStyle name="60% - Accent6 2 3" xfId="500" xr:uid="{00000000-0005-0000-0000-0000EA010000}"/>
    <cellStyle name="60% - Accent6 3" xfId="501" xr:uid="{00000000-0005-0000-0000-0000EB010000}"/>
    <cellStyle name="60% - Accent6 4" xfId="502" xr:uid="{00000000-0005-0000-0000-0000EC010000}"/>
    <cellStyle name="60% - Accent6 5" xfId="503" xr:uid="{00000000-0005-0000-0000-0000ED010000}"/>
    <cellStyle name="60% - Accent6 6" xfId="504" xr:uid="{00000000-0005-0000-0000-0000EE010000}"/>
    <cellStyle name="60% - Accent6 7" xfId="505" xr:uid="{00000000-0005-0000-0000-0000EF010000}"/>
    <cellStyle name="60% - Accent6 8" xfId="506" xr:uid="{00000000-0005-0000-0000-0000F0010000}"/>
    <cellStyle name="60% - Accent6 9" xfId="507" xr:uid="{00000000-0005-0000-0000-0000F1010000}"/>
    <cellStyle name="Accent1 10" xfId="508" xr:uid="{00000000-0005-0000-0000-0000F2010000}"/>
    <cellStyle name="Accent1 11" xfId="509" xr:uid="{00000000-0005-0000-0000-0000F3010000}"/>
    <cellStyle name="Accent1 12" xfId="510" xr:uid="{00000000-0005-0000-0000-0000F4010000}"/>
    <cellStyle name="Accent1 13" xfId="511" xr:uid="{00000000-0005-0000-0000-0000F5010000}"/>
    <cellStyle name="Accent1 14" xfId="512" xr:uid="{00000000-0005-0000-0000-0000F6010000}"/>
    <cellStyle name="Accent1 2" xfId="513" xr:uid="{00000000-0005-0000-0000-0000F7010000}"/>
    <cellStyle name="Accent1 2 2" xfId="514" xr:uid="{00000000-0005-0000-0000-0000F8010000}"/>
    <cellStyle name="Accent1 2 3" xfId="515" xr:uid="{00000000-0005-0000-0000-0000F9010000}"/>
    <cellStyle name="Accent1 3" xfId="516" xr:uid="{00000000-0005-0000-0000-0000FA010000}"/>
    <cellStyle name="Accent1 4" xfId="517" xr:uid="{00000000-0005-0000-0000-0000FB010000}"/>
    <cellStyle name="Accent1 5" xfId="518" xr:uid="{00000000-0005-0000-0000-0000FC010000}"/>
    <cellStyle name="Accent1 6" xfId="519" xr:uid="{00000000-0005-0000-0000-0000FD010000}"/>
    <cellStyle name="Accent1 7" xfId="520" xr:uid="{00000000-0005-0000-0000-0000FE010000}"/>
    <cellStyle name="Accent1 8" xfId="521" xr:uid="{00000000-0005-0000-0000-0000FF010000}"/>
    <cellStyle name="Accent1 9" xfId="522" xr:uid="{00000000-0005-0000-0000-000000020000}"/>
    <cellStyle name="Accent2 10" xfId="523" xr:uid="{00000000-0005-0000-0000-000001020000}"/>
    <cellStyle name="Accent2 11" xfId="524" xr:uid="{00000000-0005-0000-0000-000002020000}"/>
    <cellStyle name="Accent2 12" xfId="525" xr:uid="{00000000-0005-0000-0000-000003020000}"/>
    <cellStyle name="Accent2 13" xfId="526" xr:uid="{00000000-0005-0000-0000-000004020000}"/>
    <cellStyle name="Accent2 14" xfId="527" xr:uid="{00000000-0005-0000-0000-000005020000}"/>
    <cellStyle name="Accent2 2" xfId="528" xr:uid="{00000000-0005-0000-0000-000006020000}"/>
    <cellStyle name="Accent2 2 2" xfId="529" xr:uid="{00000000-0005-0000-0000-000007020000}"/>
    <cellStyle name="Accent2 2 3" xfId="530" xr:uid="{00000000-0005-0000-0000-000008020000}"/>
    <cellStyle name="Accent2 3" xfId="531" xr:uid="{00000000-0005-0000-0000-000009020000}"/>
    <cellStyle name="Accent2 4" xfId="532" xr:uid="{00000000-0005-0000-0000-00000A020000}"/>
    <cellStyle name="Accent2 5" xfId="533" xr:uid="{00000000-0005-0000-0000-00000B020000}"/>
    <cellStyle name="Accent2 6" xfId="534" xr:uid="{00000000-0005-0000-0000-00000C020000}"/>
    <cellStyle name="Accent2 7" xfId="535" xr:uid="{00000000-0005-0000-0000-00000D020000}"/>
    <cellStyle name="Accent2 8" xfId="536" xr:uid="{00000000-0005-0000-0000-00000E020000}"/>
    <cellStyle name="Accent2 9" xfId="537" xr:uid="{00000000-0005-0000-0000-00000F020000}"/>
    <cellStyle name="Accent3 10" xfId="538" xr:uid="{00000000-0005-0000-0000-000010020000}"/>
    <cellStyle name="Accent3 11" xfId="539" xr:uid="{00000000-0005-0000-0000-000011020000}"/>
    <cellStyle name="Accent3 12" xfId="540" xr:uid="{00000000-0005-0000-0000-000012020000}"/>
    <cellStyle name="Accent3 13" xfId="541" xr:uid="{00000000-0005-0000-0000-000013020000}"/>
    <cellStyle name="Accent3 14" xfId="542" xr:uid="{00000000-0005-0000-0000-000014020000}"/>
    <cellStyle name="Accent3 2" xfId="543" xr:uid="{00000000-0005-0000-0000-000015020000}"/>
    <cellStyle name="Accent3 2 2" xfId="544" xr:uid="{00000000-0005-0000-0000-000016020000}"/>
    <cellStyle name="Accent3 2 3" xfId="545" xr:uid="{00000000-0005-0000-0000-000017020000}"/>
    <cellStyle name="Accent3 3" xfId="546" xr:uid="{00000000-0005-0000-0000-000018020000}"/>
    <cellStyle name="Accent3 4" xfId="547" xr:uid="{00000000-0005-0000-0000-000019020000}"/>
    <cellStyle name="Accent3 5" xfId="548" xr:uid="{00000000-0005-0000-0000-00001A020000}"/>
    <cellStyle name="Accent3 6" xfId="549" xr:uid="{00000000-0005-0000-0000-00001B020000}"/>
    <cellStyle name="Accent3 7" xfId="550" xr:uid="{00000000-0005-0000-0000-00001C020000}"/>
    <cellStyle name="Accent3 8" xfId="551" xr:uid="{00000000-0005-0000-0000-00001D020000}"/>
    <cellStyle name="Accent3 9" xfId="552" xr:uid="{00000000-0005-0000-0000-00001E020000}"/>
    <cellStyle name="Accent4 10" xfId="553" xr:uid="{00000000-0005-0000-0000-00001F020000}"/>
    <cellStyle name="Accent4 11" xfId="554" xr:uid="{00000000-0005-0000-0000-000020020000}"/>
    <cellStyle name="Accent4 12" xfId="555" xr:uid="{00000000-0005-0000-0000-000021020000}"/>
    <cellStyle name="Accent4 13" xfId="556" xr:uid="{00000000-0005-0000-0000-000022020000}"/>
    <cellStyle name="Accent4 14" xfId="557" xr:uid="{00000000-0005-0000-0000-000023020000}"/>
    <cellStyle name="Accent4 2" xfId="558" xr:uid="{00000000-0005-0000-0000-000024020000}"/>
    <cellStyle name="Accent4 2 2" xfId="559" xr:uid="{00000000-0005-0000-0000-000025020000}"/>
    <cellStyle name="Accent4 2 3" xfId="560" xr:uid="{00000000-0005-0000-0000-000026020000}"/>
    <cellStyle name="Accent4 3" xfId="561" xr:uid="{00000000-0005-0000-0000-000027020000}"/>
    <cellStyle name="Accent4 4" xfId="562" xr:uid="{00000000-0005-0000-0000-000028020000}"/>
    <cellStyle name="Accent4 5" xfId="563" xr:uid="{00000000-0005-0000-0000-000029020000}"/>
    <cellStyle name="Accent4 6" xfId="564" xr:uid="{00000000-0005-0000-0000-00002A020000}"/>
    <cellStyle name="Accent4 7" xfId="565" xr:uid="{00000000-0005-0000-0000-00002B020000}"/>
    <cellStyle name="Accent4 8" xfId="566" xr:uid="{00000000-0005-0000-0000-00002C020000}"/>
    <cellStyle name="Accent4 9" xfId="567" xr:uid="{00000000-0005-0000-0000-00002D020000}"/>
    <cellStyle name="Accent5 10" xfId="568" xr:uid="{00000000-0005-0000-0000-00002E020000}"/>
    <cellStyle name="Accent5 11" xfId="569" xr:uid="{00000000-0005-0000-0000-00002F020000}"/>
    <cellStyle name="Accent5 12" xfId="570" xr:uid="{00000000-0005-0000-0000-000030020000}"/>
    <cellStyle name="Accent5 13" xfId="571" xr:uid="{00000000-0005-0000-0000-000031020000}"/>
    <cellStyle name="Accent5 14" xfId="572" xr:uid="{00000000-0005-0000-0000-000032020000}"/>
    <cellStyle name="Accent5 2" xfId="573" xr:uid="{00000000-0005-0000-0000-000033020000}"/>
    <cellStyle name="Accent5 2 2" xfId="574" xr:uid="{00000000-0005-0000-0000-000034020000}"/>
    <cellStyle name="Accent5 2 3" xfId="575" xr:uid="{00000000-0005-0000-0000-000035020000}"/>
    <cellStyle name="Accent5 3" xfId="576" xr:uid="{00000000-0005-0000-0000-000036020000}"/>
    <cellStyle name="Accent5 4" xfId="577" xr:uid="{00000000-0005-0000-0000-000037020000}"/>
    <cellStyle name="Accent5 5" xfId="578" xr:uid="{00000000-0005-0000-0000-000038020000}"/>
    <cellStyle name="Accent5 6" xfId="579" xr:uid="{00000000-0005-0000-0000-000039020000}"/>
    <cellStyle name="Accent5 7" xfId="580" xr:uid="{00000000-0005-0000-0000-00003A020000}"/>
    <cellStyle name="Accent5 8" xfId="581" xr:uid="{00000000-0005-0000-0000-00003B020000}"/>
    <cellStyle name="Accent5 9" xfId="582" xr:uid="{00000000-0005-0000-0000-00003C020000}"/>
    <cellStyle name="Accent6 10" xfId="583" xr:uid="{00000000-0005-0000-0000-00003D020000}"/>
    <cellStyle name="Accent6 11" xfId="584" xr:uid="{00000000-0005-0000-0000-00003E020000}"/>
    <cellStyle name="Accent6 12" xfId="585" xr:uid="{00000000-0005-0000-0000-00003F020000}"/>
    <cellStyle name="Accent6 13" xfId="586" xr:uid="{00000000-0005-0000-0000-000040020000}"/>
    <cellStyle name="Accent6 14" xfId="587" xr:uid="{00000000-0005-0000-0000-000041020000}"/>
    <cellStyle name="Accent6 2" xfId="588" xr:uid="{00000000-0005-0000-0000-000042020000}"/>
    <cellStyle name="Accent6 2 2" xfId="589" xr:uid="{00000000-0005-0000-0000-000043020000}"/>
    <cellStyle name="Accent6 2 3" xfId="590" xr:uid="{00000000-0005-0000-0000-000044020000}"/>
    <cellStyle name="Accent6 3" xfId="591" xr:uid="{00000000-0005-0000-0000-000045020000}"/>
    <cellStyle name="Accent6 4" xfId="592" xr:uid="{00000000-0005-0000-0000-000046020000}"/>
    <cellStyle name="Accent6 5" xfId="593" xr:uid="{00000000-0005-0000-0000-000047020000}"/>
    <cellStyle name="Accent6 6" xfId="594" xr:uid="{00000000-0005-0000-0000-000048020000}"/>
    <cellStyle name="Accent6 7" xfId="595" xr:uid="{00000000-0005-0000-0000-000049020000}"/>
    <cellStyle name="Accent6 8" xfId="596" xr:uid="{00000000-0005-0000-0000-00004A020000}"/>
    <cellStyle name="Accent6 9" xfId="597" xr:uid="{00000000-0005-0000-0000-00004B020000}"/>
    <cellStyle name="Bad 10" xfId="598" xr:uid="{00000000-0005-0000-0000-00004C020000}"/>
    <cellStyle name="Bad 11" xfId="599" xr:uid="{00000000-0005-0000-0000-00004D020000}"/>
    <cellStyle name="Bad 12" xfId="600" xr:uid="{00000000-0005-0000-0000-00004E020000}"/>
    <cellStyle name="Bad 13" xfId="601" xr:uid="{00000000-0005-0000-0000-00004F020000}"/>
    <cellStyle name="Bad 14" xfId="602" xr:uid="{00000000-0005-0000-0000-000050020000}"/>
    <cellStyle name="Bad 2" xfId="603" xr:uid="{00000000-0005-0000-0000-000051020000}"/>
    <cellStyle name="Bad 2 2" xfId="604" xr:uid="{00000000-0005-0000-0000-000052020000}"/>
    <cellStyle name="Bad 2 3" xfId="605" xr:uid="{00000000-0005-0000-0000-000053020000}"/>
    <cellStyle name="Bad 3" xfId="606" xr:uid="{00000000-0005-0000-0000-000054020000}"/>
    <cellStyle name="Bad 4" xfId="607" xr:uid="{00000000-0005-0000-0000-000055020000}"/>
    <cellStyle name="Bad 5" xfId="608" xr:uid="{00000000-0005-0000-0000-000056020000}"/>
    <cellStyle name="Bad 6" xfId="609" xr:uid="{00000000-0005-0000-0000-000057020000}"/>
    <cellStyle name="Bad 7" xfId="610" xr:uid="{00000000-0005-0000-0000-000058020000}"/>
    <cellStyle name="Bad 8" xfId="611" xr:uid="{00000000-0005-0000-0000-000059020000}"/>
    <cellStyle name="Bad 9" xfId="612" xr:uid="{00000000-0005-0000-0000-00005A020000}"/>
    <cellStyle name="Calculation 10" xfId="613" xr:uid="{00000000-0005-0000-0000-00005B020000}"/>
    <cellStyle name="Calculation 11" xfId="614" xr:uid="{00000000-0005-0000-0000-00005C020000}"/>
    <cellStyle name="Calculation 12" xfId="615" xr:uid="{00000000-0005-0000-0000-00005D020000}"/>
    <cellStyle name="Calculation 13" xfId="616" xr:uid="{00000000-0005-0000-0000-00005E020000}"/>
    <cellStyle name="Calculation 14" xfId="617" xr:uid="{00000000-0005-0000-0000-00005F020000}"/>
    <cellStyle name="Calculation 2" xfId="618" xr:uid="{00000000-0005-0000-0000-000060020000}"/>
    <cellStyle name="Calculation 2 2" xfId="619" xr:uid="{00000000-0005-0000-0000-000061020000}"/>
    <cellStyle name="Calculation 2 3" xfId="620" xr:uid="{00000000-0005-0000-0000-000062020000}"/>
    <cellStyle name="Calculation 3" xfId="621" xr:uid="{00000000-0005-0000-0000-000063020000}"/>
    <cellStyle name="Calculation 4" xfId="622" xr:uid="{00000000-0005-0000-0000-000064020000}"/>
    <cellStyle name="Calculation 5" xfId="623" xr:uid="{00000000-0005-0000-0000-000065020000}"/>
    <cellStyle name="Calculation 6" xfId="624" xr:uid="{00000000-0005-0000-0000-000066020000}"/>
    <cellStyle name="Calculation 7" xfId="625" xr:uid="{00000000-0005-0000-0000-000067020000}"/>
    <cellStyle name="Calculation 8" xfId="626" xr:uid="{00000000-0005-0000-0000-000068020000}"/>
    <cellStyle name="Calculation 9" xfId="627" xr:uid="{00000000-0005-0000-0000-000069020000}"/>
    <cellStyle name="Check Cell 10" xfId="628" xr:uid="{00000000-0005-0000-0000-00006A020000}"/>
    <cellStyle name="Check Cell 11" xfId="629" xr:uid="{00000000-0005-0000-0000-00006B020000}"/>
    <cellStyle name="Check Cell 12" xfId="630" xr:uid="{00000000-0005-0000-0000-00006C020000}"/>
    <cellStyle name="Check Cell 13" xfId="631" xr:uid="{00000000-0005-0000-0000-00006D020000}"/>
    <cellStyle name="Check Cell 14" xfId="632" xr:uid="{00000000-0005-0000-0000-00006E020000}"/>
    <cellStyle name="Check Cell 2" xfId="633" xr:uid="{00000000-0005-0000-0000-00006F020000}"/>
    <cellStyle name="Check Cell 2 2" xfId="634" xr:uid="{00000000-0005-0000-0000-000070020000}"/>
    <cellStyle name="Check Cell 2 3" xfId="635" xr:uid="{00000000-0005-0000-0000-000071020000}"/>
    <cellStyle name="Check Cell 3" xfId="636" xr:uid="{00000000-0005-0000-0000-000072020000}"/>
    <cellStyle name="Check Cell 4" xfId="637" xr:uid="{00000000-0005-0000-0000-000073020000}"/>
    <cellStyle name="Check Cell 5" xfId="638" xr:uid="{00000000-0005-0000-0000-000074020000}"/>
    <cellStyle name="Check Cell 6" xfId="639" xr:uid="{00000000-0005-0000-0000-000075020000}"/>
    <cellStyle name="Check Cell 7" xfId="640" xr:uid="{00000000-0005-0000-0000-000076020000}"/>
    <cellStyle name="Check Cell 8" xfId="641" xr:uid="{00000000-0005-0000-0000-000077020000}"/>
    <cellStyle name="Check Cell 9" xfId="642" xr:uid="{00000000-0005-0000-0000-000078020000}"/>
    <cellStyle name="Comma" xfId="1" builtinId="3"/>
    <cellStyle name="Comma 2" xfId="643" xr:uid="{00000000-0005-0000-0000-00007A020000}"/>
    <cellStyle name="Comma 2 10" xfId="644" xr:uid="{00000000-0005-0000-0000-00007B020000}"/>
    <cellStyle name="Comma 2 2" xfId="645" xr:uid="{00000000-0005-0000-0000-00007C020000}"/>
    <cellStyle name="Comma 2 2 10" xfId="646" xr:uid="{00000000-0005-0000-0000-00007D020000}"/>
    <cellStyle name="Comma 2 2 11" xfId="647" xr:uid="{00000000-0005-0000-0000-00007E020000}"/>
    <cellStyle name="Comma 2 2 12" xfId="648" xr:uid="{00000000-0005-0000-0000-00007F020000}"/>
    <cellStyle name="Comma 2 2 13" xfId="649" xr:uid="{00000000-0005-0000-0000-000080020000}"/>
    <cellStyle name="Comma 2 2 2" xfId="650" xr:uid="{00000000-0005-0000-0000-000081020000}"/>
    <cellStyle name="Comma 2 2 2 2" xfId="651" xr:uid="{00000000-0005-0000-0000-000082020000}"/>
    <cellStyle name="Comma 2 2 2 3" xfId="652" xr:uid="{00000000-0005-0000-0000-000083020000}"/>
    <cellStyle name="Comma 2 2 3" xfId="653" xr:uid="{00000000-0005-0000-0000-000084020000}"/>
    <cellStyle name="Comma 2 2 4" xfId="654" xr:uid="{00000000-0005-0000-0000-000085020000}"/>
    <cellStyle name="Comma 2 2 5" xfId="655" xr:uid="{00000000-0005-0000-0000-000086020000}"/>
    <cellStyle name="Comma 2 2 6" xfId="656" xr:uid="{00000000-0005-0000-0000-000087020000}"/>
    <cellStyle name="Comma 2 2 7" xfId="657" xr:uid="{00000000-0005-0000-0000-000088020000}"/>
    <cellStyle name="Comma 2 2 8" xfId="658" xr:uid="{00000000-0005-0000-0000-000089020000}"/>
    <cellStyle name="Comma 2 2 9" xfId="659" xr:uid="{00000000-0005-0000-0000-00008A020000}"/>
    <cellStyle name="Comma 2 3" xfId="660" xr:uid="{00000000-0005-0000-0000-00008B020000}"/>
    <cellStyle name="Comma 2 4" xfId="661" xr:uid="{00000000-0005-0000-0000-00008C020000}"/>
    <cellStyle name="Comma 2 5" xfId="662" xr:uid="{00000000-0005-0000-0000-00008D020000}"/>
    <cellStyle name="Comma 2 6" xfId="663" xr:uid="{00000000-0005-0000-0000-00008E020000}"/>
    <cellStyle name="Comma 2 7" xfId="664" xr:uid="{00000000-0005-0000-0000-00008F020000}"/>
    <cellStyle name="Comma 2 8" xfId="665" xr:uid="{00000000-0005-0000-0000-000090020000}"/>
    <cellStyle name="Comma 2 9" xfId="666" xr:uid="{00000000-0005-0000-0000-000091020000}"/>
    <cellStyle name="Comma 21" xfId="667" xr:uid="{00000000-0005-0000-0000-000092020000}"/>
    <cellStyle name="Comma 3" xfId="668" xr:uid="{00000000-0005-0000-0000-000093020000}"/>
    <cellStyle name="Comma 3 2" xfId="669" xr:uid="{00000000-0005-0000-0000-000094020000}"/>
    <cellStyle name="Comma 3 3" xfId="670" xr:uid="{00000000-0005-0000-0000-000095020000}"/>
    <cellStyle name="Comma 3 4" xfId="671" xr:uid="{00000000-0005-0000-0000-000096020000}"/>
    <cellStyle name="Comma 4" xfId="672" xr:uid="{00000000-0005-0000-0000-000097020000}"/>
    <cellStyle name="Comma 5" xfId="673" xr:uid="{00000000-0005-0000-0000-000098020000}"/>
    <cellStyle name="Comma 6" xfId="674" xr:uid="{00000000-0005-0000-0000-000099020000}"/>
    <cellStyle name="Comma 6 2" xfId="675" xr:uid="{00000000-0005-0000-0000-00009A020000}"/>
    <cellStyle name="Comma 7" xfId="676" xr:uid="{00000000-0005-0000-0000-00009B020000}"/>
    <cellStyle name="Comma 8" xfId="677" xr:uid="{00000000-0005-0000-0000-00009C020000}"/>
    <cellStyle name="Comma 9" xfId="1668" xr:uid="{729D894B-49F8-412A-A774-D8BC7225B057}"/>
    <cellStyle name="Comma0 - Style1" xfId="678" xr:uid="{00000000-0005-0000-0000-00009D020000}"/>
    <cellStyle name="Currency" xfId="2" builtinId="4"/>
    <cellStyle name="Currency 2" xfId="9" xr:uid="{00000000-0005-0000-0000-00009F020000}"/>
    <cellStyle name="Currency 2 10" xfId="679" xr:uid="{00000000-0005-0000-0000-0000A0020000}"/>
    <cellStyle name="Currency 2 11" xfId="680" xr:uid="{00000000-0005-0000-0000-0000A1020000}"/>
    <cellStyle name="Currency 2 12" xfId="681" xr:uid="{00000000-0005-0000-0000-0000A2020000}"/>
    <cellStyle name="Currency 2 13" xfId="682" xr:uid="{00000000-0005-0000-0000-0000A3020000}"/>
    <cellStyle name="Currency 2 14" xfId="683" xr:uid="{00000000-0005-0000-0000-0000A4020000}"/>
    <cellStyle name="Currency 2 15" xfId="684" xr:uid="{00000000-0005-0000-0000-0000A5020000}"/>
    <cellStyle name="Currency 2 16" xfId="685" xr:uid="{00000000-0005-0000-0000-0000A6020000}"/>
    <cellStyle name="Currency 2 2" xfId="686" xr:uid="{00000000-0005-0000-0000-0000A7020000}"/>
    <cellStyle name="Currency 2 2 2" xfId="687" xr:uid="{00000000-0005-0000-0000-0000A8020000}"/>
    <cellStyle name="Currency 2 2 2 2" xfId="688" xr:uid="{00000000-0005-0000-0000-0000A9020000}"/>
    <cellStyle name="Currency 2 2 2 3" xfId="689" xr:uid="{00000000-0005-0000-0000-0000AA020000}"/>
    <cellStyle name="Currency 2 2 3" xfId="690" xr:uid="{00000000-0005-0000-0000-0000AB020000}"/>
    <cellStyle name="Currency 2 2 4" xfId="691" xr:uid="{00000000-0005-0000-0000-0000AC020000}"/>
    <cellStyle name="Currency 2 2 5" xfId="692" xr:uid="{00000000-0005-0000-0000-0000AD020000}"/>
    <cellStyle name="Currency 2 2 6" xfId="693" xr:uid="{00000000-0005-0000-0000-0000AE020000}"/>
    <cellStyle name="Currency 2 2 7" xfId="694" xr:uid="{00000000-0005-0000-0000-0000AF020000}"/>
    <cellStyle name="Currency 2 2 8" xfId="695" xr:uid="{00000000-0005-0000-0000-0000B0020000}"/>
    <cellStyle name="Currency 2 2 9" xfId="696" xr:uid="{00000000-0005-0000-0000-0000B1020000}"/>
    <cellStyle name="Currency 2 3" xfId="697" xr:uid="{00000000-0005-0000-0000-0000B2020000}"/>
    <cellStyle name="Currency 2 4" xfId="698" xr:uid="{00000000-0005-0000-0000-0000B3020000}"/>
    <cellStyle name="Currency 2 5" xfId="699" xr:uid="{00000000-0005-0000-0000-0000B4020000}"/>
    <cellStyle name="Currency 2 6" xfId="700" xr:uid="{00000000-0005-0000-0000-0000B5020000}"/>
    <cellStyle name="Currency 2 7" xfId="701" xr:uid="{00000000-0005-0000-0000-0000B6020000}"/>
    <cellStyle name="Currency 2 8" xfId="702" xr:uid="{00000000-0005-0000-0000-0000B7020000}"/>
    <cellStyle name="Currency 2 9" xfId="703" xr:uid="{00000000-0005-0000-0000-0000B8020000}"/>
    <cellStyle name="Currency 3" xfId="704" xr:uid="{00000000-0005-0000-0000-0000B9020000}"/>
    <cellStyle name="Currency 3 2" xfId="705" xr:uid="{00000000-0005-0000-0000-0000BA020000}"/>
    <cellStyle name="Currency 3 3" xfId="706" xr:uid="{00000000-0005-0000-0000-0000BB020000}"/>
    <cellStyle name="Currency 4" xfId="707" xr:uid="{00000000-0005-0000-0000-0000BC020000}"/>
    <cellStyle name="Date" xfId="708" xr:uid="{00000000-0005-0000-0000-0000BD020000}"/>
    <cellStyle name="Explanatory Text 10" xfId="709" xr:uid="{00000000-0005-0000-0000-0000BE020000}"/>
    <cellStyle name="Explanatory Text 11" xfId="710" xr:uid="{00000000-0005-0000-0000-0000BF020000}"/>
    <cellStyle name="Explanatory Text 12" xfId="711" xr:uid="{00000000-0005-0000-0000-0000C0020000}"/>
    <cellStyle name="Explanatory Text 13" xfId="712" xr:uid="{00000000-0005-0000-0000-0000C1020000}"/>
    <cellStyle name="Explanatory Text 14" xfId="713" xr:uid="{00000000-0005-0000-0000-0000C2020000}"/>
    <cellStyle name="Explanatory Text 2" xfId="714" xr:uid="{00000000-0005-0000-0000-0000C3020000}"/>
    <cellStyle name="Explanatory Text 2 2" xfId="715" xr:uid="{00000000-0005-0000-0000-0000C4020000}"/>
    <cellStyle name="Explanatory Text 2 3" xfId="716" xr:uid="{00000000-0005-0000-0000-0000C5020000}"/>
    <cellStyle name="Explanatory Text 3" xfId="717" xr:uid="{00000000-0005-0000-0000-0000C6020000}"/>
    <cellStyle name="Explanatory Text 4" xfId="718" xr:uid="{00000000-0005-0000-0000-0000C7020000}"/>
    <cellStyle name="Explanatory Text 5" xfId="719" xr:uid="{00000000-0005-0000-0000-0000C8020000}"/>
    <cellStyle name="Explanatory Text 6" xfId="720" xr:uid="{00000000-0005-0000-0000-0000C9020000}"/>
    <cellStyle name="Explanatory Text 7" xfId="721" xr:uid="{00000000-0005-0000-0000-0000CA020000}"/>
    <cellStyle name="Explanatory Text 8" xfId="722" xr:uid="{00000000-0005-0000-0000-0000CB020000}"/>
    <cellStyle name="Explanatory Text 9" xfId="723" xr:uid="{00000000-0005-0000-0000-0000CC020000}"/>
    <cellStyle name="Fixed" xfId="724" xr:uid="{00000000-0005-0000-0000-0000CD020000}"/>
    <cellStyle name="Good 10" xfId="725" xr:uid="{00000000-0005-0000-0000-0000CE020000}"/>
    <cellStyle name="Good 11" xfId="726" xr:uid="{00000000-0005-0000-0000-0000CF020000}"/>
    <cellStyle name="Good 12" xfId="727" xr:uid="{00000000-0005-0000-0000-0000D0020000}"/>
    <cellStyle name="Good 13" xfId="728" xr:uid="{00000000-0005-0000-0000-0000D1020000}"/>
    <cellStyle name="Good 14" xfId="729" xr:uid="{00000000-0005-0000-0000-0000D2020000}"/>
    <cellStyle name="Good 2" xfId="730" xr:uid="{00000000-0005-0000-0000-0000D3020000}"/>
    <cellStyle name="Good 2 2" xfId="731" xr:uid="{00000000-0005-0000-0000-0000D4020000}"/>
    <cellStyle name="Good 2 3" xfId="732" xr:uid="{00000000-0005-0000-0000-0000D5020000}"/>
    <cellStyle name="Good 3" xfId="733" xr:uid="{00000000-0005-0000-0000-0000D6020000}"/>
    <cellStyle name="Good 4" xfId="734" xr:uid="{00000000-0005-0000-0000-0000D7020000}"/>
    <cellStyle name="Good 5" xfId="735" xr:uid="{00000000-0005-0000-0000-0000D8020000}"/>
    <cellStyle name="Good 6" xfId="736" xr:uid="{00000000-0005-0000-0000-0000D9020000}"/>
    <cellStyle name="Good 7" xfId="737" xr:uid="{00000000-0005-0000-0000-0000DA020000}"/>
    <cellStyle name="Good 8" xfId="738" xr:uid="{00000000-0005-0000-0000-0000DB020000}"/>
    <cellStyle name="Good 9" xfId="739" xr:uid="{00000000-0005-0000-0000-0000DC020000}"/>
    <cellStyle name="Heading 1" xfId="1660" builtinId="16"/>
    <cellStyle name="Heading 1 10" xfId="740" xr:uid="{00000000-0005-0000-0000-0000DD020000}"/>
    <cellStyle name="Heading 1 11" xfId="741" xr:uid="{00000000-0005-0000-0000-0000DE020000}"/>
    <cellStyle name="Heading 1 12" xfId="742" xr:uid="{00000000-0005-0000-0000-0000DF020000}"/>
    <cellStyle name="Heading 1 13" xfId="743" xr:uid="{00000000-0005-0000-0000-0000E0020000}"/>
    <cellStyle name="Heading 1 14" xfId="744" xr:uid="{00000000-0005-0000-0000-0000E1020000}"/>
    <cellStyle name="Heading 1 2" xfId="745" xr:uid="{00000000-0005-0000-0000-0000E2020000}"/>
    <cellStyle name="Heading 1 2 2" xfId="746" xr:uid="{00000000-0005-0000-0000-0000E3020000}"/>
    <cellStyle name="Heading 1 2 3" xfId="747" xr:uid="{00000000-0005-0000-0000-0000E4020000}"/>
    <cellStyle name="Heading 1 3" xfId="748" xr:uid="{00000000-0005-0000-0000-0000E5020000}"/>
    <cellStyle name="Heading 1 4" xfId="749" xr:uid="{00000000-0005-0000-0000-0000E6020000}"/>
    <cellStyle name="Heading 1 5" xfId="750" xr:uid="{00000000-0005-0000-0000-0000E7020000}"/>
    <cellStyle name="Heading 1 6" xfId="751" xr:uid="{00000000-0005-0000-0000-0000E8020000}"/>
    <cellStyle name="Heading 1 7" xfId="752" xr:uid="{00000000-0005-0000-0000-0000E9020000}"/>
    <cellStyle name="Heading 1 8" xfId="753" xr:uid="{00000000-0005-0000-0000-0000EA020000}"/>
    <cellStyle name="Heading 1 9" xfId="754" xr:uid="{00000000-0005-0000-0000-0000EB020000}"/>
    <cellStyle name="Heading 2" xfId="1661" builtinId="17"/>
    <cellStyle name="Heading 2 10" xfId="755" xr:uid="{00000000-0005-0000-0000-0000EC020000}"/>
    <cellStyle name="Heading 2 11" xfId="756" xr:uid="{00000000-0005-0000-0000-0000ED020000}"/>
    <cellStyle name="Heading 2 12" xfId="757" xr:uid="{00000000-0005-0000-0000-0000EE020000}"/>
    <cellStyle name="Heading 2 13" xfId="758" xr:uid="{00000000-0005-0000-0000-0000EF020000}"/>
    <cellStyle name="Heading 2 14" xfId="759" xr:uid="{00000000-0005-0000-0000-0000F0020000}"/>
    <cellStyle name="Heading 2 2" xfId="760" xr:uid="{00000000-0005-0000-0000-0000F1020000}"/>
    <cellStyle name="Heading 2 2 2" xfId="761" xr:uid="{00000000-0005-0000-0000-0000F2020000}"/>
    <cellStyle name="Heading 2 2 3" xfId="762" xr:uid="{00000000-0005-0000-0000-0000F3020000}"/>
    <cellStyle name="Heading 2 3" xfId="763" xr:uid="{00000000-0005-0000-0000-0000F4020000}"/>
    <cellStyle name="Heading 2 4" xfId="764" xr:uid="{00000000-0005-0000-0000-0000F5020000}"/>
    <cellStyle name="Heading 2 5" xfId="765" xr:uid="{00000000-0005-0000-0000-0000F6020000}"/>
    <cellStyle name="Heading 2 6" xfId="766" xr:uid="{00000000-0005-0000-0000-0000F7020000}"/>
    <cellStyle name="Heading 2 7" xfId="767" xr:uid="{00000000-0005-0000-0000-0000F8020000}"/>
    <cellStyle name="Heading 2 8" xfId="768" xr:uid="{00000000-0005-0000-0000-0000F9020000}"/>
    <cellStyle name="Heading 2 9" xfId="769" xr:uid="{00000000-0005-0000-0000-0000FA020000}"/>
    <cellStyle name="Heading 3" xfId="1662" builtinId="18"/>
    <cellStyle name="Heading 3 10" xfId="770" xr:uid="{00000000-0005-0000-0000-0000FB020000}"/>
    <cellStyle name="Heading 3 11" xfId="771" xr:uid="{00000000-0005-0000-0000-0000FC020000}"/>
    <cellStyle name="Heading 3 12" xfId="772" xr:uid="{00000000-0005-0000-0000-0000FD020000}"/>
    <cellStyle name="Heading 3 13" xfId="773" xr:uid="{00000000-0005-0000-0000-0000FE020000}"/>
    <cellStyle name="Heading 3 14" xfId="774" xr:uid="{00000000-0005-0000-0000-0000FF020000}"/>
    <cellStyle name="Heading 3 2" xfId="775" xr:uid="{00000000-0005-0000-0000-000000030000}"/>
    <cellStyle name="Heading 3 2 2" xfId="776" xr:uid="{00000000-0005-0000-0000-000001030000}"/>
    <cellStyle name="Heading 3 2 3" xfId="777" xr:uid="{00000000-0005-0000-0000-000002030000}"/>
    <cellStyle name="Heading 3 3" xfId="778" xr:uid="{00000000-0005-0000-0000-000003030000}"/>
    <cellStyle name="Heading 3 4" xfId="779" xr:uid="{00000000-0005-0000-0000-000004030000}"/>
    <cellStyle name="Heading 3 5" xfId="780" xr:uid="{00000000-0005-0000-0000-000005030000}"/>
    <cellStyle name="Heading 3 6" xfId="781" xr:uid="{00000000-0005-0000-0000-000006030000}"/>
    <cellStyle name="Heading 3 7" xfId="782" xr:uid="{00000000-0005-0000-0000-000007030000}"/>
    <cellStyle name="Heading 3 8" xfId="783" xr:uid="{00000000-0005-0000-0000-000008030000}"/>
    <cellStyle name="Heading 3 9" xfId="784" xr:uid="{00000000-0005-0000-0000-000009030000}"/>
    <cellStyle name="Heading 4 10" xfId="785" xr:uid="{00000000-0005-0000-0000-00000A030000}"/>
    <cellStyle name="Heading 4 11" xfId="786" xr:uid="{00000000-0005-0000-0000-00000B030000}"/>
    <cellStyle name="Heading 4 12" xfId="787" xr:uid="{00000000-0005-0000-0000-00000C030000}"/>
    <cellStyle name="Heading 4 13" xfId="788" xr:uid="{00000000-0005-0000-0000-00000D030000}"/>
    <cellStyle name="Heading 4 14" xfId="789" xr:uid="{00000000-0005-0000-0000-00000E030000}"/>
    <cellStyle name="Heading 4 2" xfId="790" xr:uid="{00000000-0005-0000-0000-00000F030000}"/>
    <cellStyle name="Heading 4 2 2" xfId="791" xr:uid="{00000000-0005-0000-0000-000010030000}"/>
    <cellStyle name="Heading 4 2 3" xfId="792" xr:uid="{00000000-0005-0000-0000-000011030000}"/>
    <cellStyle name="Heading 4 3" xfId="793" xr:uid="{00000000-0005-0000-0000-000012030000}"/>
    <cellStyle name="Heading 4 4" xfId="794" xr:uid="{00000000-0005-0000-0000-000013030000}"/>
    <cellStyle name="Heading 4 5" xfId="795" xr:uid="{00000000-0005-0000-0000-000014030000}"/>
    <cellStyle name="Heading 4 6" xfId="796" xr:uid="{00000000-0005-0000-0000-000015030000}"/>
    <cellStyle name="Heading 4 7" xfId="797" xr:uid="{00000000-0005-0000-0000-000016030000}"/>
    <cellStyle name="Heading 4 8" xfId="798" xr:uid="{00000000-0005-0000-0000-000017030000}"/>
    <cellStyle name="Heading 4 9" xfId="799" xr:uid="{00000000-0005-0000-0000-000018030000}"/>
    <cellStyle name="Hyperlink" xfId="3" builtinId="8"/>
    <cellStyle name="Hyperlink 2" xfId="800" xr:uid="{00000000-0005-0000-0000-00001A030000}"/>
    <cellStyle name="Hyperlink 2 10" xfId="801" xr:uid="{00000000-0005-0000-0000-00001B030000}"/>
    <cellStyle name="Hyperlink 2 11" xfId="802" xr:uid="{00000000-0005-0000-0000-00001C030000}"/>
    <cellStyle name="Hyperlink 2 12" xfId="803" xr:uid="{00000000-0005-0000-0000-00001D030000}"/>
    <cellStyle name="Hyperlink 2 13" xfId="804" xr:uid="{00000000-0005-0000-0000-00001E030000}"/>
    <cellStyle name="Hyperlink 2 14" xfId="805" xr:uid="{00000000-0005-0000-0000-00001F030000}"/>
    <cellStyle name="Hyperlink 2 15" xfId="806" xr:uid="{00000000-0005-0000-0000-000020030000}"/>
    <cellStyle name="Hyperlink 2 2" xfId="807" xr:uid="{00000000-0005-0000-0000-000021030000}"/>
    <cellStyle name="Hyperlink 2 2 2" xfId="808" xr:uid="{00000000-0005-0000-0000-000022030000}"/>
    <cellStyle name="Hyperlink 2 2 3" xfId="809" xr:uid="{00000000-0005-0000-0000-000023030000}"/>
    <cellStyle name="Hyperlink 2 3" xfId="810" xr:uid="{00000000-0005-0000-0000-000024030000}"/>
    <cellStyle name="Hyperlink 2 4" xfId="811" xr:uid="{00000000-0005-0000-0000-000025030000}"/>
    <cellStyle name="Hyperlink 2 5" xfId="812" xr:uid="{00000000-0005-0000-0000-000026030000}"/>
    <cellStyle name="Hyperlink 2 6" xfId="813" xr:uid="{00000000-0005-0000-0000-000027030000}"/>
    <cellStyle name="Hyperlink 2 7" xfId="814" xr:uid="{00000000-0005-0000-0000-000028030000}"/>
    <cellStyle name="Hyperlink 2 8" xfId="815" xr:uid="{00000000-0005-0000-0000-000029030000}"/>
    <cellStyle name="Hyperlink 2 9" xfId="816" xr:uid="{00000000-0005-0000-0000-00002A030000}"/>
    <cellStyle name="Hyperlink 3" xfId="1674" xr:uid="{865F1AB9-BD8F-4419-A1D1-80D24B898799}"/>
    <cellStyle name="Input 10" xfId="817" xr:uid="{00000000-0005-0000-0000-00002B030000}"/>
    <cellStyle name="Input 11" xfId="818" xr:uid="{00000000-0005-0000-0000-00002C030000}"/>
    <cellStyle name="Input 12" xfId="819" xr:uid="{00000000-0005-0000-0000-00002D030000}"/>
    <cellStyle name="Input 13" xfId="820" xr:uid="{00000000-0005-0000-0000-00002E030000}"/>
    <cellStyle name="Input 14" xfId="821" xr:uid="{00000000-0005-0000-0000-00002F030000}"/>
    <cellStyle name="Input 2" xfId="822" xr:uid="{00000000-0005-0000-0000-000030030000}"/>
    <cellStyle name="Input 2 2" xfId="823" xr:uid="{00000000-0005-0000-0000-000031030000}"/>
    <cellStyle name="Input 2 3" xfId="824" xr:uid="{00000000-0005-0000-0000-000032030000}"/>
    <cellStyle name="Input 3" xfId="825" xr:uid="{00000000-0005-0000-0000-000033030000}"/>
    <cellStyle name="Input 4" xfId="826" xr:uid="{00000000-0005-0000-0000-000034030000}"/>
    <cellStyle name="Input 5" xfId="827" xr:uid="{00000000-0005-0000-0000-000035030000}"/>
    <cellStyle name="Input 6" xfId="828" xr:uid="{00000000-0005-0000-0000-000036030000}"/>
    <cellStyle name="Input 7" xfId="829" xr:uid="{00000000-0005-0000-0000-000037030000}"/>
    <cellStyle name="Input 8" xfId="830" xr:uid="{00000000-0005-0000-0000-000038030000}"/>
    <cellStyle name="Input 9" xfId="831" xr:uid="{00000000-0005-0000-0000-000039030000}"/>
    <cellStyle name="Linked Cell 10" xfId="832" xr:uid="{00000000-0005-0000-0000-00003A030000}"/>
    <cellStyle name="Linked Cell 11" xfId="833" xr:uid="{00000000-0005-0000-0000-00003B030000}"/>
    <cellStyle name="Linked Cell 12" xfId="834" xr:uid="{00000000-0005-0000-0000-00003C030000}"/>
    <cellStyle name="Linked Cell 13" xfId="835" xr:uid="{00000000-0005-0000-0000-00003D030000}"/>
    <cellStyle name="Linked Cell 14" xfId="836" xr:uid="{00000000-0005-0000-0000-00003E030000}"/>
    <cellStyle name="Linked Cell 2" xfId="837" xr:uid="{00000000-0005-0000-0000-00003F030000}"/>
    <cellStyle name="Linked Cell 2 2" xfId="838" xr:uid="{00000000-0005-0000-0000-000040030000}"/>
    <cellStyle name="Linked Cell 2 3" xfId="839" xr:uid="{00000000-0005-0000-0000-000041030000}"/>
    <cellStyle name="Linked Cell 3" xfId="840" xr:uid="{00000000-0005-0000-0000-000042030000}"/>
    <cellStyle name="Linked Cell 4" xfId="841" xr:uid="{00000000-0005-0000-0000-000043030000}"/>
    <cellStyle name="Linked Cell 5" xfId="842" xr:uid="{00000000-0005-0000-0000-000044030000}"/>
    <cellStyle name="Linked Cell 6" xfId="843" xr:uid="{00000000-0005-0000-0000-000045030000}"/>
    <cellStyle name="Linked Cell 7" xfId="844" xr:uid="{00000000-0005-0000-0000-000046030000}"/>
    <cellStyle name="Linked Cell 8" xfId="845" xr:uid="{00000000-0005-0000-0000-000047030000}"/>
    <cellStyle name="Linked Cell 9" xfId="846" xr:uid="{00000000-0005-0000-0000-000048030000}"/>
    <cellStyle name="Neutral 10" xfId="847" xr:uid="{00000000-0005-0000-0000-000049030000}"/>
    <cellStyle name="Neutral 11" xfId="848" xr:uid="{00000000-0005-0000-0000-00004A030000}"/>
    <cellStyle name="Neutral 12" xfId="849" xr:uid="{00000000-0005-0000-0000-00004B030000}"/>
    <cellStyle name="Neutral 13" xfId="850" xr:uid="{00000000-0005-0000-0000-00004C030000}"/>
    <cellStyle name="Neutral 14" xfId="851" xr:uid="{00000000-0005-0000-0000-00004D030000}"/>
    <cellStyle name="Neutral 2" xfId="852" xr:uid="{00000000-0005-0000-0000-00004E030000}"/>
    <cellStyle name="Neutral 2 2" xfId="853" xr:uid="{00000000-0005-0000-0000-00004F030000}"/>
    <cellStyle name="Neutral 2 3" xfId="854" xr:uid="{00000000-0005-0000-0000-000050030000}"/>
    <cellStyle name="Neutral 3" xfId="855" xr:uid="{00000000-0005-0000-0000-000051030000}"/>
    <cellStyle name="Neutral 4" xfId="856" xr:uid="{00000000-0005-0000-0000-000052030000}"/>
    <cellStyle name="Neutral 5" xfId="857" xr:uid="{00000000-0005-0000-0000-000053030000}"/>
    <cellStyle name="Neutral 6" xfId="858" xr:uid="{00000000-0005-0000-0000-000054030000}"/>
    <cellStyle name="Neutral 7" xfId="859" xr:uid="{00000000-0005-0000-0000-000055030000}"/>
    <cellStyle name="Neutral 8" xfId="860" xr:uid="{00000000-0005-0000-0000-000056030000}"/>
    <cellStyle name="Neutral 9" xfId="861" xr:uid="{00000000-0005-0000-0000-000057030000}"/>
    <cellStyle name="Normal" xfId="0" builtinId="0"/>
    <cellStyle name="Normal 10" xfId="8" xr:uid="{00000000-0005-0000-0000-000059030000}"/>
    <cellStyle name="Normal 10 2" xfId="862" xr:uid="{00000000-0005-0000-0000-00005A030000}"/>
    <cellStyle name="Normal 10 3" xfId="863" xr:uid="{00000000-0005-0000-0000-00005B030000}"/>
    <cellStyle name="Normal 102" xfId="864" xr:uid="{00000000-0005-0000-0000-00005C030000}"/>
    <cellStyle name="Normal 11" xfId="865" xr:uid="{00000000-0005-0000-0000-00005D030000}"/>
    <cellStyle name="Normal 11 2" xfId="866" xr:uid="{00000000-0005-0000-0000-00005E030000}"/>
    <cellStyle name="Normal 11 3" xfId="867" xr:uid="{00000000-0005-0000-0000-00005F030000}"/>
    <cellStyle name="Normal 12" xfId="868" xr:uid="{00000000-0005-0000-0000-000060030000}"/>
    <cellStyle name="Normal 12 2" xfId="869" xr:uid="{00000000-0005-0000-0000-000061030000}"/>
    <cellStyle name="Normal 12 3" xfId="870" xr:uid="{00000000-0005-0000-0000-000062030000}"/>
    <cellStyle name="Normal 13" xfId="871" xr:uid="{00000000-0005-0000-0000-000063030000}"/>
    <cellStyle name="Normal 13 2" xfId="872" xr:uid="{00000000-0005-0000-0000-000064030000}"/>
    <cellStyle name="Normal 13 3" xfId="873" xr:uid="{00000000-0005-0000-0000-000065030000}"/>
    <cellStyle name="Normal 14" xfId="874" xr:uid="{00000000-0005-0000-0000-000066030000}"/>
    <cellStyle name="Normal 15" xfId="875" xr:uid="{00000000-0005-0000-0000-000067030000}"/>
    <cellStyle name="Normal 15 2" xfId="876" xr:uid="{00000000-0005-0000-0000-000068030000}"/>
    <cellStyle name="Normal 15 3" xfId="877" xr:uid="{00000000-0005-0000-0000-000069030000}"/>
    <cellStyle name="Normal 15 4" xfId="878" xr:uid="{00000000-0005-0000-0000-00006A030000}"/>
    <cellStyle name="Normal 16" xfId="879" xr:uid="{00000000-0005-0000-0000-00006B030000}"/>
    <cellStyle name="Normal 16 2" xfId="880" xr:uid="{00000000-0005-0000-0000-00006C030000}"/>
    <cellStyle name="Normal 16 3" xfId="881" xr:uid="{00000000-0005-0000-0000-00006D030000}"/>
    <cellStyle name="Normal 17" xfId="882" xr:uid="{00000000-0005-0000-0000-00006E030000}"/>
    <cellStyle name="Normal 17 2" xfId="883" xr:uid="{00000000-0005-0000-0000-00006F030000}"/>
    <cellStyle name="Normal 18" xfId="884" xr:uid="{00000000-0005-0000-0000-000070030000}"/>
    <cellStyle name="Normal 18 2" xfId="885" xr:uid="{00000000-0005-0000-0000-000071030000}"/>
    <cellStyle name="Normal 18 3" xfId="886" xr:uid="{00000000-0005-0000-0000-000072030000}"/>
    <cellStyle name="Normal 18 4" xfId="887" xr:uid="{00000000-0005-0000-0000-000073030000}"/>
    <cellStyle name="Normal 19" xfId="888" xr:uid="{00000000-0005-0000-0000-000074030000}"/>
    <cellStyle name="Normal 19 2" xfId="889" xr:uid="{00000000-0005-0000-0000-000075030000}"/>
    <cellStyle name="Normal 19 3" xfId="890" xr:uid="{00000000-0005-0000-0000-000076030000}"/>
    <cellStyle name="Normal 19 4" xfId="891" xr:uid="{00000000-0005-0000-0000-000077030000}"/>
    <cellStyle name="Normal 2" xfId="6" xr:uid="{00000000-0005-0000-0000-000078030000}"/>
    <cellStyle name="Normal 2 10" xfId="892" xr:uid="{00000000-0005-0000-0000-000079030000}"/>
    <cellStyle name="Normal 2 11" xfId="893" xr:uid="{00000000-0005-0000-0000-00007A030000}"/>
    <cellStyle name="Normal 2 12" xfId="894" xr:uid="{00000000-0005-0000-0000-00007B030000}"/>
    <cellStyle name="Normal 2 13" xfId="895" xr:uid="{00000000-0005-0000-0000-00007C030000}"/>
    <cellStyle name="Normal 2 14" xfId="896" xr:uid="{00000000-0005-0000-0000-00007D030000}"/>
    <cellStyle name="Normal 2 15" xfId="897" xr:uid="{00000000-0005-0000-0000-00007E030000}"/>
    <cellStyle name="Normal 2 16" xfId="898" xr:uid="{00000000-0005-0000-0000-00007F030000}"/>
    <cellStyle name="Normal 2 17" xfId="899" xr:uid="{00000000-0005-0000-0000-000080030000}"/>
    <cellStyle name="Normal 2 18" xfId="900" xr:uid="{00000000-0005-0000-0000-000081030000}"/>
    <cellStyle name="Normal 2 19" xfId="901" xr:uid="{00000000-0005-0000-0000-000082030000}"/>
    <cellStyle name="Normal 2 2" xfId="902" xr:uid="{00000000-0005-0000-0000-000083030000}"/>
    <cellStyle name="Normal 2 2 10" xfId="903" xr:uid="{00000000-0005-0000-0000-000084030000}"/>
    <cellStyle name="Normal 2 2 11" xfId="904" xr:uid="{00000000-0005-0000-0000-000085030000}"/>
    <cellStyle name="Normal 2 2 12" xfId="905" xr:uid="{00000000-0005-0000-0000-000086030000}"/>
    <cellStyle name="Normal 2 2 13" xfId="906" xr:uid="{00000000-0005-0000-0000-000087030000}"/>
    <cellStyle name="Normal 2 2 14" xfId="907" xr:uid="{00000000-0005-0000-0000-000088030000}"/>
    <cellStyle name="Normal 2 2 15" xfId="908" xr:uid="{00000000-0005-0000-0000-000089030000}"/>
    <cellStyle name="Normal 2 2 16" xfId="909" xr:uid="{00000000-0005-0000-0000-00008A030000}"/>
    <cellStyle name="Normal 2 2 17" xfId="910" xr:uid="{00000000-0005-0000-0000-00008B030000}"/>
    <cellStyle name="Normal 2 2 18" xfId="911" xr:uid="{00000000-0005-0000-0000-00008C030000}"/>
    <cellStyle name="Normal 2 2 19" xfId="912" xr:uid="{00000000-0005-0000-0000-00008D030000}"/>
    <cellStyle name="Normal 2 2 2" xfId="7" xr:uid="{00000000-0005-0000-0000-00008E030000}"/>
    <cellStyle name="Normal 2 2 2 10" xfId="913" xr:uid="{00000000-0005-0000-0000-00008F030000}"/>
    <cellStyle name="Normal 2 2 2 10 2" xfId="914" xr:uid="{00000000-0005-0000-0000-000090030000}"/>
    <cellStyle name="Normal 2 2 2 11" xfId="915" xr:uid="{00000000-0005-0000-0000-000091030000}"/>
    <cellStyle name="Normal 2 2 2 12" xfId="916" xr:uid="{00000000-0005-0000-0000-000092030000}"/>
    <cellStyle name="Normal 2 2 2 13" xfId="917" xr:uid="{00000000-0005-0000-0000-000093030000}"/>
    <cellStyle name="Normal 2 2 2 14" xfId="918" xr:uid="{00000000-0005-0000-0000-000094030000}"/>
    <cellStyle name="Normal 2 2 2 15" xfId="919" xr:uid="{00000000-0005-0000-0000-000095030000}"/>
    <cellStyle name="Normal 2 2 2 16" xfId="920" xr:uid="{00000000-0005-0000-0000-000096030000}"/>
    <cellStyle name="Normal 2 2 2 17" xfId="921" xr:uid="{00000000-0005-0000-0000-000097030000}"/>
    <cellStyle name="Normal 2 2 2 18" xfId="922" xr:uid="{00000000-0005-0000-0000-000098030000}"/>
    <cellStyle name="Normal 2 2 2 19" xfId="923" xr:uid="{00000000-0005-0000-0000-000099030000}"/>
    <cellStyle name="Normal 2 2 2 2" xfId="924" xr:uid="{00000000-0005-0000-0000-00009A030000}"/>
    <cellStyle name="Normal 2 2 2 2 2" xfId="925" xr:uid="{00000000-0005-0000-0000-00009B030000}"/>
    <cellStyle name="Normal 2 2 2 2 2 2" xfId="926" xr:uid="{00000000-0005-0000-0000-00009C030000}"/>
    <cellStyle name="Normal 2 2 2 2 2 3" xfId="927" xr:uid="{00000000-0005-0000-0000-00009D030000}"/>
    <cellStyle name="Normal 2 2 2 2 3" xfId="928" xr:uid="{00000000-0005-0000-0000-00009E030000}"/>
    <cellStyle name="Normal 2 2 2 2 4" xfId="929" xr:uid="{00000000-0005-0000-0000-00009F030000}"/>
    <cellStyle name="Normal 2 2 2 2 5" xfId="930" xr:uid="{00000000-0005-0000-0000-0000A0030000}"/>
    <cellStyle name="Normal 2 2 2 2 6" xfId="931" xr:uid="{00000000-0005-0000-0000-0000A1030000}"/>
    <cellStyle name="Normal 2 2 2 2 7" xfId="932" xr:uid="{00000000-0005-0000-0000-0000A2030000}"/>
    <cellStyle name="Normal 2 2 2 2 8" xfId="933" xr:uid="{00000000-0005-0000-0000-0000A3030000}"/>
    <cellStyle name="Normal 2 2 2 2 9" xfId="934" xr:uid="{00000000-0005-0000-0000-0000A4030000}"/>
    <cellStyle name="Normal 2 2 2 20" xfId="935" xr:uid="{00000000-0005-0000-0000-0000A5030000}"/>
    <cellStyle name="Normal 2 2 2 21" xfId="936" xr:uid="{00000000-0005-0000-0000-0000A6030000}"/>
    <cellStyle name="Normal 2 2 2 22" xfId="937" xr:uid="{00000000-0005-0000-0000-0000A7030000}"/>
    <cellStyle name="Normal 2 2 2 3" xfId="938" xr:uid="{00000000-0005-0000-0000-0000A8030000}"/>
    <cellStyle name="Normal 2 2 2 4" xfId="939" xr:uid="{00000000-0005-0000-0000-0000A9030000}"/>
    <cellStyle name="Normal 2 2 2 5" xfId="940" xr:uid="{00000000-0005-0000-0000-0000AA030000}"/>
    <cellStyle name="Normal 2 2 2 6" xfId="941" xr:uid="{00000000-0005-0000-0000-0000AB030000}"/>
    <cellStyle name="Normal 2 2 2 7" xfId="942" xr:uid="{00000000-0005-0000-0000-0000AC030000}"/>
    <cellStyle name="Normal 2 2 2 8" xfId="943" xr:uid="{00000000-0005-0000-0000-0000AD030000}"/>
    <cellStyle name="Normal 2 2 2 9" xfId="944" xr:uid="{00000000-0005-0000-0000-0000AE030000}"/>
    <cellStyle name="Normal 2 2 20" xfId="945" xr:uid="{00000000-0005-0000-0000-0000AF030000}"/>
    <cellStyle name="Normal 2 2 21" xfId="946" xr:uid="{00000000-0005-0000-0000-0000B0030000}"/>
    <cellStyle name="Normal 2 2 22" xfId="947" xr:uid="{00000000-0005-0000-0000-0000B1030000}"/>
    <cellStyle name="Normal 2 2 23" xfId="948" xr:uid="{00000000-0005-0000-0000-0000B2030000}"/>
    <cellStyle name="Normal 2 2 24" xfId="949" xr:uid="{00000000-0005-0000-0000-0000B3030000}"/>
    <cellStyle name="Normal 2 2 25" xfId="950" xr:uid="{00000000-0005-0000-0000-0000B4030000}"/>
    <cellStyle name="Normal 2 2 26" xfId="951" xr:uid="{00000000-0005-0000-0000-0000B5030000}"/>
    <cellStyle name="Normal 2 2 27" xfId="952" xr:uid="{00000000-0005-0000-0000-0000B6030000}"/>
    <cellStyle name="Normal 2 2 28" xfId="953" xr:uid="{00000000-0005-0000-0000-0000B7030000}"/>
    <cellStyle name="Normal 2 2 29" xfId="954" xr:uid="{00000000-0005-0000-0000-0000B8030000}"/>
    <cellStyle name="Normal 2 2 3" xfId="955" xr:uid="{00000000-0005-0000-0000-0000B9030000}"/>
    <cellStyle name="Normal 2 2 30" xfId="956" xr:uid="{00000000-0005-0000-0000-0000BA030000}"/>
    <cellStyle name="Normal 2 2 31" xfId="957" xr:uid="{00000000-0005-0000-0000-0000BB030000}"/>
    <cellStyle name="Normal 2 2 32" xfId="958" xr:uid="{00000000-0005-0000-0000-0000BC030000}"/>
    <cellStyle name="Normal 2 2 33" xfId="959" xr:uid="{00000000-0005-0000-0000-0000BD030000}"/>
    <cellStyle name="Normal 2 2 33 2" xfId="960" xr:uid="{00000000-0005-0000-0000-0000BE030000}"/>
    <cellStyle name="Normal 2 2 34" xfId="961" xr:uid="{00000000-0005-0000-0000-0000BF030000}"/>
    <cellStyle name="Normal 2 2 35" xfId="962" xr:uid="{00000000-0005-0000-0000-0000C0030000}"/>
    <cellStyle name="Normal 2 2 36" xfId="963" xr:uid="{00000000-0005-0000-0000-0000C1030000}"/>
    <cellStyle name="Normal 2 2 37" xfId="964" xr:uid="{00000000-0005-0000-0000-0000C2030000}"/>
    <cellStyle name="Normal 2 2 38" xfId="965" xr:uid="{00000000-0005-0000-0000-0000C3030000}"/>
    <cellStyle name="Normal 2 2 39" xfId="966" xr:uid="{00000000-0005-0000-0000-0000C4030000}"/>
    <cellStyle name="Normal 2 2 4" xfId="967" xr:uid="{00000000-0005-0000-0000-0000C5030000}"/>
    <cellStyle name="Normal 2 2 40" xfId="968" xr:uid="{00000000-0005-0000-0000-0000C6030000}"/>
    <cellStyle name="Normal 2 2 41" xfId="969" xr:uid="{00000000-0005-0000-0000-0000C7030000}"/>
    <cellStyle name="Normal 2 2 42" xfId="970" xr:uid="{00000000-0005-0000-0000-0000C8030000}"/>
    <cellStyle name="Normal 2 2 43" xfId="971" xr:uid="{00000000-0005-0000-0000-0000C9030000}"/>
    <cellStyle name="Normal 2 2 44" xfId="972" xr:uid="{00000000-0005-0000-0000-0000CA030000}"/>
    <cellStyle name="Normal 2 2 45" xfId="973" xr:uid="{00000000-0005-0000-0000-0000CB030000}"/>
    <cellStyle name="Normal 2 2 46" xfId="974" xr:uid="{00000000-0005-0000-0000-0000CC030000}"/>
    <cellStyle name="Normal 2 2 47" xfId="1665" xr:uid="{F5113FB1-59B3-4240-AEB8-34F883A908C2}"/>
    <cellStyle name="Normal 2 2 5" xfId="975" xr:uid="{00000000-0005-0000-0000-0000CD030000}"/>
    <cellStyle name="Normal 2 2 6" xfId="976" xr:uid="{00000000-0005-0000-0000-0000CE030000}"/>
    <cellStyle name="Normal 2 2 7" xfId="977" xr:uid="{00000000-0005-0000-0000-0000CF030000}"/>
    <cellStyle name="Normal 2 2 8" xfId="978" xr:uid="{00000000-0005-0000-0000-0000D0030000}"/>
    <cellStyle name="Normal 2 2 9" xfId="979" xr:uid="{00000000-0005-0000-0000-0000D1030000}"/>
    <cellStyle name="Normal 2 20" xfId="980" xr:uid="{00000000-0005-0000-0000-0000D2030000}"/>
    <cellStyle name="Normal 2 21" xfId="981" xr:uid="{00000000-0005-0000-0000-0000D3030000}"/>
    <cellStyle name="Normal 2 22" xfId="982" xr:uid="{00000000-0005-0000-0000-0000D4030000}"/>
    <cellStyle name="Normal 2 23" xfId="983" xr:uid="{00000000-0005-0000-0000-0000D5030000}"/>
    <cellStyle name="Normal 2 24" xfId="984" xr:uid="{00000000-0005-0000-0000-0000D6030000}"/>
    <cellStyle name="Normal 2 25" xfId="985" xr:uid="{00000000-0005-0000-0000-0000D7030000}"/>
    <cellStyle name="Normal 2 26" xfId="986" xr:uid="{00000000-0005-0000-0000-0000D8030000}"/>
    <cellStyle name="Normal 2 27" xfId="987" xr:uid="{00000000-0005-0000-0000-0000D9030000}"/>
    <cellStyle name="Normal 2 28" xfId="988" xr:uid="{00000000-0005-0000-0000-0000DA030000}"/>
    <cellStyle name="Normal 2 29" xfId="989" xr:uid="{00000000-0005-0000-0000-0000DB030000}"/>
    <cellStyle name="Normal 2 3" xfId="990" xr:uid="{00000000-0005-0000-0000-0000DC030000}"/>
    <cellStyle name="Normal 2 3 2" xfId="991" xr:uid="{00000000-0005-0000-0000-0000DD030000}"/>
    <cellStyle name="Normal 2 3 2 2" xfId="992" xr:uid="{00000000-0005-0000-0000-0000DE030000}"/>
    <cellStyle name="Normal 2 3 2 3" xfId="993" xr:uid="{00000000-0005-0000-0000-0000DF030000}"/>
    <cellStyle name="Normal 2 3 2 4" xfId="994" xr:uid="{00000000-0005-0000-0000-0000E0030000}"/>
    <cellStyle name="Normal 2 3 2 5" xfId="995" xr:uid="{00000000-0005-0000-0000-0000E1030000}"/>
    <cellStyle name="Normal 2 3 2 6" xfId="996" xr:uid="{00000000-0005-0000-0000-0000E2030000}"/>
    <cellStyle name="Normal 2 3 2 7" xfId="997" xr:uid="{00000000-0005-0000-0000-0000E3030000}"/>
    <cellStyle name="Normal 2 3 2 8" xfId="998" xr:uid="{00000000-0005-0000-0000-0000E4030000}"/>
    <cellStyle name="Normal 2 3 2 9" xfId="999" xr:uid="{00000000-0005-0000-0000-0000E5030000}"/>
    <cellStyle name="Normal 2 30" xfId="1000" xr:uid="{00000000-0005-0000-0000-0000E6030000}"/>
    <cellStyle name="Normal 2 31" xfId="1001" xr:uid="{00000000-0005-0000-0000-0000E7030000}"/>
    <cellStyle name="Normal 2 32" xfId="1002" xr:uid="{00000000-0005-0000-0000-0000E8030000}"/>
    <cellStyle name="Normal 2 33" xfId="1003" xr:uid="{00000000-0005-0000-0000-0000E9030000}"/>
    <cellStyle name="Normal 2 33 2" xfId="1004" xr:uid="{00000000-0005-0000-0000-0000EA030000}"/>
    <cellStyle name="Normal 2 33 2 2" xfId="1005" xr:uid="{00000000-0005-0000-0000-0000EB030000}"/>
    <cellStyle name="Normal 2 33 2 3" xfId="1006" xr:uid="{00000000-0005-0000-0000-0000EC030000}"/>
    <cellStyle name="Normal 2 33 2 4" xfId="1007" xr:uid="{00000000-0005-0000-0000-0000ED030000}"/>
    <cellStyle name="Normal 2 33 2 5" xfId="1008" xr:uid="{00000000-0005-0000-0000-0000EE030000}"/>
    <cellStyle name="Normal 2 33 2 6" xfId="1009" xr:uid="{00000000-0005-0000-0000-0000EF030000}"/>
    <cellStyle name="Normal 2 33 3" xfId="1010" xr:uid="{00000000-0005-0000-0000-0000F0030000}"/>
    <cellStyle name="Normal 2 33 4" xfId="1011" xr:uid="{00000000-0005-0000-0000-0000F1030000}"/>
    <cellStyle name="Normal 2 33 5" xfId="1012" xr:uid="{00000000-0005-0000-0000-0000F2030000}"/>
    <cellStyle name="Normal 2 33 6" xfId="1013" xr:uid="{00000000-0005-0000-0000-0000F3030000}"/>
    <cellStyle name="Normal 2 33 7" xfId="1014" xr:uid="{00000000-0005-0000-0000-0000F4030000}"/>
    <cellStyle name="Normal 2 34" xfId="1015" xr:uid="{00000000-0005-0000-0000-0000F5030000}"/>
    <cellStyle name="Normal 2 34 2" xfId="1016" xr:uid="{00000000-0005-0000-0000-0000F6030000}"/>
    <cellStyle name="Normal 2 35" xfId="1017" xr:uid="{00000000-0005-0000-0000-0000F7030000}"/>
    <cellStyle name="Normal 2 36" xfId="1018" xr:uid="{00000000-0005-0000-0000-0000F8030000}"/>
    <cellStyle name="Normal 2 37" xfId="1019" xr:uid="{00000000-0005-0000-0000-0000F9030000}"/>
    <cellStyle name="Normal 2 38" xfId="1020" xr:uid="{00000000-0005-0000-0000-0000FA030000}"/>
    <cellStyle name="Normal 2 39" xfId="1021" xr:uid="{00000000-0005-0000-0000-0000FB030000}"/>
    <cellStyle name="Normal 2 4" xfId="1022" xr:uid="{00000000-0005-0000-0000-0000FC030000}"/>
    <cellStyle name="Normal 2 4 10" xfId="1671" xr:uid="{7D2EF9D9-7862-43A1-8550-733A3795D0DE}"/>
    <cellStyle name="Normal 2 4 2" xfId="1023" xr:uid="{00000000-0005-0000-0000-0000FD030000}"/>
    <cellStyle name="Normal 2 4 3" xfId="1024" xr:uid="{00000000-0005-0000-0000-0000FE030000}"/>
    <cellStyle name="Normal 2 4 4" xfId="1025" xr:uid="{00000000-0005-0000-0000-0000FF030000}"/>
    <cellStyle name="Normal 2 4 5" xfId="1026" xr:uid="{00000000-0005-0000-0000-000000040000}"/>
    <cellStyle name="Normal 2 4 6" xfId="1027" xr:uid="{00000000-0005-0000-0000-000001040000}"/>
    <cellStyle name="Normal 2 4 7" xfId="1028" xr:uid="{00000000-0005-0000-0000-000002040000}"/>
    <cellStyle name="Normal 2 4 8" xfId="1029" xr:uid="{00000000-0005-0000-0000-000003040000}"/>
    <cellStyle name="Normal 2 4 9" xfId="1030" xr:uid="{00000000-0005-0000-0000-000004040000}"/>
    <cellStyle name="Normal 2 40" xfId="1031" xr:uid="{00000000-0005-0000-0000-000005040000}"/>
    <cellStyle name="Normal 2 40 10" xfId="1032" xr:uid="{00000000-0005-0000-0000-000006040000}"/>
    <cellStyle name="Normal 2 40 11" xfId="1033" xr:uid="{00000000-0005-0000-0000-000007040000}"/>
    <cellStyle name="Normal 2 40 2" xfId="1034" xr:uid="{00000000-0005-0000-0000-000008040000}"/>
    <cellStyle name="Normal 2 40 3" xfId="1035" xr:uid="{00000000-0005-0000-0000-000009040000}"/>
    <cellStyle name="Normal 2 40 4" xfId="1036" xr:uid="{00000000-0005-0000-0000-00000A040000}"/>
    <cellStyle name="Normal 2 40 5" xfId="1037" xr:uid="{00000000-0005-0000-0000-00000B040000}"/>
    <cellStyle name="Normal 2 40 6" xfId="1038" xr:uid="{00000000-0005-0000-0000-00000C040000}"/>
    <cellStyle name="Normal 2 40 7" xfId="1039" xr:uid="{00000000-0005-0000-0000-00000D040000}"/>
    <cellStyle name="Normal 2 40 8" xfId="1040" xr:uid="{00000000-0005-0000-0000-00000E040000}"/>
    <cellStyle name="Normal 2 40 9" xfId="1041" xr:uid="{00000000-0005-0000-0000-00000F040000}"/>
    <cellStyle name="Normal 2 41" xfId="1042" xr:uid="{00000000-0005-0000-0000-000010040000}"/>
    <cellStyle name="Normal 2 41 10" xfId="1043" xr:uid="{00000000-0005-0000-0000-000011040000}"/>
    <cellStyle name="Normal 2 41 11" xfId="1044" xr:uid="{00000000-0005-0000-0000-000012040000}"/>
    <cellStyle name="Normal 2 41 2" xfId="1045" xr:uid="{00000000-0005-0000-0000-000013040000}"/>
    <cellStyle name="Normal 2 41 3" xfId="1046" xr:uid="{00000000-0005-0000-0000-000014040000}"/>
    <cellStyle name="Normal 2 41 4" xfId="1047" xr:uid="{00000000-0005-0000-0000-000015040000}"/>
    <cellStyle name="Normal 2 41 5" xfId="1048" xr:uid="{00000000-0005-0000-0000-000016040000}"/>
    <cellStyle name="Normal 2 41 6" xfId="1049" xr:uid="{00000000-0005-0000-0000-000017040000}"/>
    <cellStyle name="Normal 2 41 7" xfId="1050" xr:uid="{00000000-0005-0000-0000-000018040000}"/>
    <cellStyle name="Normal 2 41 8" xfId="1051" xr:uid="{00000000-0005-0000-0000-000019040000}"/>
    <cellStyle name="Normal 2 41 9" xfId="1052" xr:uid="{00000000-0005-0000-0000-00001A040000}"/>
    <cellStyle name="Normal 2 42" xfId="1053" xr:uid="{00000000-0005-0000-0000-00001B040000}"/>
    <cellStyle name="Normal 2 43" xfId="1054" xr:uid="{00000000-0005-0000-0000-00001C040000}"/>
    <cellStyle name="Normal 2 44" xfId="1055" xr:uid="{00000000-0005-0000-0000-00001D040000}"/>
    <cellStyle name="Normal 2 45" xfId="1056" xr:uid="{00000000-0005-0000-0000-00001E040000}"/>
    <cellStyle name="Normal 2 46" xfId="1057" xr:uid="{00000000-0005-0000-0000-00001F040000}"/>
    <cellStyle name="Normal 2 47" xfId="1058" xr:uid="{00000000-0005-0000-0000-000020040000}"/>
    <cellStyle name="Normal 2 48" xfId="1059" xr:uid="{00000000-0005-0000-0000-000021040000}"/>
    <cellStyle name="Normal 2 49" xfId="1060" xr:uid="{00000000-0005-0000-0000-000022040000}"/>
    <cellStyle name="Normal 2 5" xfId="1061" xr:uid="{00000000-0005-0000-0000-000023040000}"/>
    <cellStyle name="Normal 2 50" xfId="1062" xr:uid="{00000000-0005-0000-0000-000024040000}"/>
    <cellStyle name="Normal 2 51" xfId="1063" xr:uid="{00000000-0005-0000-0000-000025040000}"/>
    <cellStyle name="Normal 2 52" xfId="1064" xr:uid="{00000000-0005-0000-0000-000026040000}"/>
    <cellStyle name="Normal 2 53" xfId="1065" xr:uid="{00000000-0005-0000-0000-000027040000}"/>
    <cellStyle name="Normal 2 53 2" xfId="1066" xr:uid="{00000000-0005-0000-0000-000028040000}"/>
    <cellStyle name="Normal 2 54" xfId="1067" xr:uid="{00000000-0005-0000-0000-000029040000}"/>
    <cellStyle name="Normal 2 55" xfId="1068" xr:uid="{00000000-0005-0000-0000-00002A040000}"/>
    <cellStyle name="Normal 2 56" xfId="1069" xr:uid="{00000000-0005-0000-0000-00002B040000}"/>
    <cellStyle name="Normal 2 57" xfId="1070" xr:uid="{00000000-0005-0000-0000-00002C040000}"/>
    <cellStyle name="Normal 2 58" xfId="1071" xr:uid="{00000000-0005-0000-0000-00002D040000}"/>
    <cellStyle name="Normal 2 59" xfId="1072" xr:uid="{00000000-0005-0000-0000-00002E040000}"/>
    <cellStyle name="Normal 2 6" xfId="1073" xr:uid="{00000000-0005-0000-0000-00002F040000}"/>
    <cellStyle name="Normal 2 60" xfId="1074" xr:uid="{00000000-0005-0000-0000-000030040000}"/>
    <cellStyle name="Normal 2 61" xfId="1075" xr:uid="{00000000-0005-0000-0000-000031040000}"/>
    <cellStyle name="Normal 2 62" xfId="1076" xr:uid="{00000000-0005-0000-0000-000032040000}"/>
    <cellStyle name="Normal 2 63" xfId="1077" xr:uid="{00000000-0005-0000-0000-000033040000}"/>
    <cellStyle name="Normal 2 64" xfId="1078" xr:uid="{00000000-0005-0000-0000-000034040000}"/>
    <cellStyle name="Normal 2 64 2" xfId="1079" xr:uid="{00000000-0005-0000-0000-000035040000}"/>
    <cellStyle name="Normal 2 65" xfId="1080" xr:uid="{00000000-0005-0000-0000-000036040000}"/>
    <cellStyle name="Normal 2 66" xfId="1081" xr:uid="{00000000-0005-0000-0000-000037040000}"/>
    <cellStyle name="Normal 2 67" xfId="1082" xr:uid="{00000000-0005-0000-0000-000038040000}"/>
    <cellStyle name="Normal 2 68" xfId="1083" xr:uid="{00000000-0005-0000-0000-000039040000}"/>
    <cellStyle name="Normal 2 69" xfId="1084" xr:uid="{00000000-0005-0000-0000-00003A040000}"/>
    <cellStyle name="Normal 2 7" xfId="1085" xr:uid="{00000000-0005-0000-0000-00003B040000}"/>
    <cellStyle name="Normal 2 70" xfId="1086" xr:uid="{00000000-0005-0000-0000-00003C040000}"/>
    <cellStyle name="Normal 2 71" xfId="1087" xr:uid="{00000000-0005-0000-0000-00003D040000}"/>
    <cellStyle name="Normal 2 72" xfId="1088" xr:uid="{00000000-0005-0000-0000-00003E040000}"/>
    <cellStyle name="Normal 2 73" xfId="1089" xr:uid="{00000000-0005-0000-0000-00003F040000}"/>
    <cellStyle name="Normal 2 74" xfId="1090" xr:uid="{00000000-0005-0000-0000-000040040000}"/>
    <cellStyle name="Normal 2 75" xfId="1091" xr:uid="{00000000-0005-0000-0000-000041040000}"/>
    <cellStyle name="Normal 2 76" xfId="1092" xr:uid="{00000000-0005-0000-0000-000042040000}"/>
    <cellStyle name="Normal 2 77" xfId="1093" xr:uid="{00000000-0005-0000-0000-000043040000}"/>
    <cellStyle name="Normal 2 78" xfId="1094" xr:uid="{00000000-0005-0000-0000-000044040000}"/>
    <cellStyle name="Normal 2 79" xfId="1095" xr:uid="{00000000-0005-0000-0000-000045040000}"/>
    <cellStyle name="Normal 2 8" xfId="1096" xr:uid="{00000000-0005-0000-0000-000046040000}"/>
    <cellStyle name="Normal 2 80" xfId="1097" xr:uid="{00000000-0005-0000-0000-000047040000}"/>
    <cellStyle name="Normal 2 81" xfId="1098" xr:uid="{00000000-0005-0000-0000-000048040000}"/>
    <cellStyle name="Normal 2 82" xfId="1099" xr:uid="{00000000-0005-0000-0000-000049040000}"/>
    <cellStyle name="Normal 2 9" xfId="1100" xr:uid="{00000000-0005-0000-0000-00004A040000}"/>
    <cellStyle name="Normal 2_Sheet1" xfId="1101" xr:uid="{00000000-0005-0000-0000-00004B040000}"/>
    <cellStyle name="Normal 20" xfId="1102" xr:uid="{00000000-0005-0000-0000-00004C040000}"/>
    <cellStyle name="Normal 20 2" xfId="1103" xr:uid="{00000000-0005-0000-0000-00004D040000}"/>
    <cellStyle name="Normal 20 3" xfId="1104" xr:uid="{00000000-0005-0000-0000-00004E040000}"/>
    <cellStyle name="Normal 20 4" xfId="1105" xr:uid="{00000000-0005-0000-0000-00004F040000}"/>
    <cellStyle name="Normal 21" xfId="1106" xr:uid="{00000000-0005-0000-0000-000050040000}"/>
    <cellStyle name="Normal 21 2" xfId="1107" xr:uid="{00000000-0005-0000-0000-000051040000}"/>
    <cellStyle name="Normal 21 3" xfId="1108" xr:uid="{00000000-0005-0000-0000-000052040000}"/>
    <cellStyle name="Normal 21 4" xfId="1109" xr:uid="{00000000-0005-0000-0000-000053040000}"/>
    <cellStyle name="Normal 22" xfId="1110" xr:uid="{00000000-0005-0000-0000-000054040000}"/>
    <cellStyle name="Normal 22 2" xfId="1111" xr:uid="{00000000-0005-0000-0000-000055040000}"/>
    <cellStyle name="Normal 22 3" xfId="1112" xr:uid="{00000000-0005-0000-0000-000056040000}"/>
    <cellStyle name="Normal 22 4" xfId="1113" xr:uid="{00000000-0005-0000-0000-000057040000}"/>
    <cellStyle name="Normal 23" xfId="1114" xr:uid="{00000000-0005-0000-0000-000058040000}"/>
    <cellStyle name="Normal 23 2" xfId="1115" xr:uid="{00000000-0005-0000-0000-000059040000}"/>
    <cellStyle name="Normal 23 3" xfId="1116" xr:uid="{00000000-0005-0000-0000-00005A040000}"/>
    <cellStyle name="Normal 23 4" xfId="1117" xr:uid="{00000000-0005-0000-0000-00005B040000}"/>
    <cellStyle name="Normal 24" xfId="1118" xr:uid="{00000000-0005-0000-0000-00005C040000}"/>
    <cellStyle name="Normal 25" xfId="1119" xr:uid="{00000000-0005-0000-0000-00005D040000}"/>
    <cellStyle name="Normal 26" xfId="1120" xr:uid="{00000000-0005-0000-0000-00005E040000}"/>
    <cellStyle name="Normal 26 10" xfId="1121" xr:uid="{00000000-0005-0000-0000-00005F040000}"/>
    <cellStyle name="Normal 26 11" xfId="1122" xr:uid="{00000000-0005-0000-0000-000060040000}"/>
    <cellStyle name="Normal 26 2" xfId="1123" xr:uid="{00000000-0005-0000-0000-000061040000}"/>
    <cellStyle name="Normal 26 3" xfId="1124" xr:uid="{00000000-0005-0000-0000-000062040000}"/>
    <cellStyle name="Normal 26 4" xfId="1125" xr:uid="{00000000-0005-0000-0000-000063040000}"/>
    <cellStyle name="Normal 26 5" xfId="1126" xr:uid="{00000000-0005-0000-0000-000064040000}"/>
    <cellStyle name="Normal 26 6" xfId="1127" xr:uid="{00000000-0005-0000-0000-000065040000}"/>
    <cellStyle name="Normal 26 7" xfId="1128" xr:uid="{00000000-0005-0000-0000-000066040000}"/>
    <cellStyle name="Normal 26 8" xfId="1129" xr:uid="{00000000-0005-0000-0000-000067040000}"/>
    <cellStyle name="Normal 26 9" xfId="1130" xr:uid="{00000000-0005-0000-0000-000068040000}"/>
    <cellStyle name="Normal 27" xfId="1131" xr:uid="{00000000-0005-0000-0000-000069040000}"/>
    <cellStyle name="Normal 28" xfId="1132" xr:uid="{00000000-0005-0000-0000-00006A040000}"/>
    <cellStyle name="Normal 28 2" xfId="1133" xr:uid="{00000000-0005-0000-0000-00006B040000}"/>
    <cellStyle name="Normal 29" xfId="1134" xr:uid="{00000000-0005-0000-0000-00006C040000}"/>
    <cellStyle name="Normal 29 2" xfId="1135" xr:uid="{00000000-0005-0000-0000-00006D040000}"/>
    <cellStyle name="Normal 3" xfId="1136" xr:uid="{00000000-0005-0000-0000-00006E040000}"/>
    <cellStyle name="Normal 3 10" xfId="1137" xr:uid="{00000000-0005-0000-0000-00006F040000}"/>
    <cellStyle name="Normal 3 11" xfId="1138" xr:uid="{00000000-0005-0000-0000-000070040000}"/>
    <cellStyle name="Normal 3 12" xfId="1139" xr:uid="{00000000-0005-0000-0000-000071040000}"/>
    <cellStyle name="Normal 3 13" xfId="1140" xr:uid="{00000000-0005-0000-0000-000072040000}"/>
    <cellStyle name="Normal 3 14" xfId="1141" xr:uid="{00000000-0005-0000-0000-000073040000}"/>
    <cellStyle name="Normal 3 15" xfId="1142" xr:uid="{00000000-0005-0000-0000-000074040000}"/>
    <cellStyle name="Normal 3 16" xfId="1143" xr:uid="{00000000-0005-0000-0000-000075040000}"/>
    <cellStyle name="Normal 3 17" xfId="1144" xr:uid="{00000000-0005-0000-0000-000076040000}"/>
    <cellStyle name="Normal 3 18" xfId="1145" xr:uid="{00000000-0005-0000-0000-000077040000}"/>
    <cellStyle name="Normal 3 19" xfId="1146" xr:uid="{00000000-0005-0000-0000-000078040000}"/>
    <cellStyle name="Normal 3 2" xfId="1147" xr:uid="{00000000-0005-0000-0000-000079040000}"/>
    <cellStyle name="Normal 3 2 10" xfId="1148" xr:uid="{00000000-0005-0000-0000-00007A040000}"/>
    <cellStyle name="Normal 3 2 11" xfId="1149" xr:uid="{00000000-0005-0000-0000-00007B040000}"/>
    <cellStyle name="Normal 3 2 12" xfId="1150" xr:uid="{00000000-0005-0000-0000-00007C040000}"/>
    <cellStyle name="Normal 3 2 13" xfId="1151" xr:uid="{00000000-0005-0000-0000-00007D040000}"/>
    <cellStyle name="Normal 3 2 14" xfId="1152" xr:uid="{00000000-0005-0000-0000-00007E040000}"/>
    <cellStyle name="Normal 3 2 15" xfId="1153" xr:uid="{00000000-0005-0000-0000-00007F040000}"/>
    <cellStyle name="Normal 3 2 2" xfId="1154" xr:uid="{00000000-0005-0000-0000-000080040000}"/>
    <cellStyle name="Normal 3 2 2 2" xfId="1155" xr:uid="{00000000-0005-0000-0000-000081040000}"/>
    <cellStyle name="Normal 3 2 2 2 2" xfId="1156" xr:uid="{00000000-0005-0000-0000-000082040000}"/>
    <cellStyle name="Normal 3 2 2 2 3" xfId="1157" xr:uid="{00000000-0005-0000-0000-000083040000}"/>
    <cellStyle name="Normal 3 2 2 2 4" xfId="1158" xr:uid="{00000000-0005-0000-0000-000084040000}"/>
    <cellStyle name="Normal 3 2 2 2 5" xfId="1159" xr:uid="{00000000-0005-0000-0000-000085040000}"/>
    <cellStyle name="Normal 3 2 2 2 6" xfId="1160" xr:uid="{00000000-0005-0000-0000-000086040000}"/>
    <cellStyle name="Normal 3 2 2 3" xfId="1161" xr:uid="{00000000-0005-0000-0000-000087040000}"/>
    <cellStyle name="Normal 3 2 2 4" xfId="1162" xr:uid="{00000000-0005-0000-0000-000088040000}"/>
    <cellStyle name="Normal 3 2 2 5" xfId="1163" xr:uid="{00000000-0005-0000-0000-000089040000}"/>
    <cellStyle name="Normal 3 2 2 6" xfId="1164" xr:uid="{00000000-0005-0000-0000-00008A040000}"/>
    <cellStyle name="Normal 3 2 2 7" xfId="1667" xr:uid="{04B3972F-26E4-4B40-8F24-BFB7F6B21D31}"/>
    <cellStyle name="Normal 3 2 3" xfId="1165" xr:uid="{00000000-0005-0000-0000-00008B040000}"/>
    <cellStyle name="Normal 3 2 4" xfId="1166" xr:uid="{00000000-0005-0000-0000-00008C040000}"/>
    <cellStyle name="Normal 3 2 5" xfId="1167" xr:uid="{00000000-0005-0000-0000-00008D040000}"/>
    <cellStyle name="Normal 3 2 6" xfId="1168" xr:uid="{00000000-0005-0000-0000-00008E040000}"/>
    <cellStyle name="Normal 3 2 7" xfId="1169" xr:uid="{00000000-0005-0000-0000-00008F040000}"/>
    <cellStyle name="Normal 3 2 8" xfId="1170" xr:uid="{00000000-0005-0000-0000-000090040000}"/>
    <cellStyle name="Normal 3 2 9" xfId="1171" xr:uid="{00000000-0005-0000-0000-000091040000}"/>
    <cellStyle name="Normal 3 20" xfId="1172" xr:uid="{00000000-0005-0000-0000-000092040000}"/>
    <cellStyle name="Normal 3 21" xfId="1173" xr:uid="{00000000-0005-0000-0000-000093040000}"/>
    <cellStyle name="Normal 3 22" xfId="1174" xr:uid="{00000000-0005-0000-0000-000094040000}"/>
    <cellStyle name="Normal 3 23" xfId="1175" xr:uid="{00000000-0005-0000-0000-000095040000}"/>
    <cellStyle name="Normal 3 24" xfId="1176" xr:uid="{00000000-0005-0000-0000-000096040000}"/>
    <cellStyle name="Normal 3 25" xfId="1177" xr:uid="{00000000-0005-0000-0000-000097040000}"/>
    <cellStyle name="Normal 3 26" xfId="1178" xr:uid="{00000000-0005-0000-0000-000098040000}"/>
    <cellStyle name="Normal 3 27" xfId="1179" xr:uid="{00000000-0005-0000-0000-000099040000}"/>
    <cellStyle name="Normal 3 28" xfId="1180" xr:uid="{00000000-0005-0000-0000-00009A040000}"/>
    <cellStyle name="Normal 3 29" xfId="1181" xr:uid="{00000000-0005-0000-0000-00009B040000}"/>
    <cellStyle name="Normal 3 3" xfId="1182" xr:uid="{00000000-0005-0000-0000-00009C040000}"/>
    <cellStyle name="Normal 3 3 2" xfId="1183" xr:uid="{00000000-0005-0000-0000-00009D040000}"/>
    <cellStyle name="Normal 3 30" xfId="1184" xr:uid="{00000000-0005-0000-0000-00009E040000}"/>
    <cellStyle name="Normal 3 31" xfId="1185" xr:uid="{00000000-0005-0000-0000-00009F040000}"/>
    <cellStyle name="Normal 3 32" xfId="1186" xr:uid="{00000000-0005-0000-0000-0000A0040000}"/>
    <cellStyle name="Normal 3 33" xfId="1187" xr:uid="{00000000-0005-0000-0000-0000A1040000}"/>
    <cellStyle name="Normal 3 34" xfId="1188" xr:uid="{00000000-0005-0000-0000-0000A2040000}"/>
    <cellStyle name="Normal 3 35" xfId="1189" xr:uid="{00000000-0005-0000-0000-0000A3040000}"/>
    <cellStyle name="Normal 3 36" xfId="1190" xr:uid="{00000000-0005-0000-0000-0000A4040000}"/>
    <cellStyle name="Normal 3 37" xfId="1191" xr:uid="{00000000-0005-0000-0000-0000A5040000}"/>
    <cellStyle name="Normal 3 38" xfId="1192" xr:uid="{00000000-0005-0000-0000-0000A6040000}"/>
    <cellStyle name="Normal 3 39" xfId="1193" xr:uid="{00000000-0005-0000-0000-0000A7040000}"/>
    <cellStyle name="Normal 3 4" xfId="1194" xr:uid="{00000000-0005-0000-0000-0000A8040000}"/>
    <cellStyle name="Normal 3 4 2" xfId="1195" xr:uid="{00000000-0005-0000-0000-0000A9040000}"/>
    <cellStyle name="Normal 3 40" xfId="1196" xr:uid="{00000000-0005-0000-0000-0000AA040000}"/>
    <cellStyle name="Normal 3 41" xfId="1197" xr:uid="{00000000-0005-0000-0000-0000AB040000}"/>
    <cellStyle name="Normal 3 42" xfId="1198" xr:uid="{00000000-0005-0000-0000-0000AC040000}"/>
    <cellStyle name="Normal 3 43" xfId="1199" xr:uid="{00000000-0005-0000-0000-0000AD040000}"/>
    <cellStyle name="Normal 3 44" xfId="1200" xr:uid="{00000000-0005-0000-0000-0000AE040000}"/>
    <cellStyle name="Normal 3 45" xfId="1201" xr:uid="{00000000-0005-0000-0000-0000AF040000}"/>
    <cellStyle name="Normal 3 46" xfId="1202" xr:uid="{00000000-0005-0000-0000-0000B0040000}"/>
    <cellStyle name="Normal 3 47" xfId="1203" xr:uid="{00000000-0005-0000-0000-0000B1040000}"/>
    <cellStyle name="Normal 3 48" xfId="1204" xr:uid="{00000000-0005-0000-0000-0000B2040000}"/>
    <cellStyle name="Normal 3 5" xfId="1205" xr:uid="{00000000-0005-0000-0000-0000B3040000}"/>
    <cellStyle name="Normal 3 5 2" xfId="1206" xr:uid="{00000000-0005-0000-0000-0000B4040000}"/>
    <cellStyle name="Normal 3 6" xfId="1207" xr:uid="{00000000-0005-0000-0000-0000B5040000}"/>
    <cellStyle name="Normal 3 7" xfId="1208" xr:uid="{00000000-0005-0000-0000-0000B6040000}"/>
    <cellStyle name="Normal 3 8" xfId="1209" xr:uid="{00000000-0005-0000-0000-0000B7040000}"/>
    <cellStyle name="Normal 3 9" xfId="1210" xr:uid="{00000000-0005-0000-0000-0000B8040000}"/>
    <cellStyle name="Normal 3_Accrued AP" xfId="1211" xr:uid="{00000000-0005-0000-0000-0000B9040000}"/>
    <cellStyle name="Normal 30" xfId="1212" xr:uid="{00000000-0005-0000-0000-0000BA040000}"/>
    <cellStyle name="Normal 30 2" xfId="1213" xr:uid="{00000000-0005-0000-0000-0000BB040000}"/>
    <cellStyle name="Normal 31" xfId="1214" xr:uid="{00000000-0005-0000-0000-0000BC040000}"/>
    <cellStyle name="Normal 31 2" xfId="1215" xr:uid="{00000000-0005-0000-0000-0000BD040000}"/>
    <cellStyle name="Normal 31 3" xfId="1216" xr:uid="{00000000-0005-0000-0000-0000BE040000}"/>
    <cellStyle name="Normal 32" xfId="1217" xr:uid="{00000000-0005-0000-0000-0000BF040000}"/>
    <cellStyle name="Normal 32 2" xfId="1218" xr:uid="{00000000-0005-0000-0000-0000C0040000}"/>
    <cellStyle name="Normal 32 3" xfId="1219" xr:uid="{00000000-0005-0000-0000-0000C1040000}"/>
    <cellStyle name="Normal 33" xfId="1220" xr:uid="{00000000-0005-0000-0000-0000C2040000}"/>
    <cellStyle name="Normal 33 2" xfId="1221" xr:uid="{00000000-0005-0000-0000-0000C3040000}"/>
    <cellStyle name="Normal 33 3" xfId="1222" xr:uid="{00000000-0005-0000-0000-0000C4040000}"/>
    <cellStyle name="Normal 34" xfId="1223" xr:uid="{00000000-0005-0000-0000-0000C5040000}"/>
    <cellStyle name="Normal 34 10" xfId="1224" xr:uid="{00000000-0005-0000-0000-0000C6040000}"/>
    <cellStyle name="Normal 34 11" xfId="1225" xr:uid="{00000000-0005-0000-0000-0000C7040000}"/>
    <cellStyle name="Normal 34 12" xfId="1226" xr:uid="{00000000-0005-0000-0000-0000C8040000}"/>
    <cellStyle name="Normal 34 13" xfId="1227" xr:uid="{00000000-0005-0000-0000-0000C9040000}"/>
    <cellStyle name="Normal 34 2" xfId="1228" xr:uid="{00000000-0005-0000-0000-0000CA040000}"/>
    <cellStyle name="Normal 34 3" xfId="1229" xr:uid="{00000000-0005-0000-0000-0000CB040000}"/>
    <cellStyle name="Normal 34 4" xfId="1230" xr:uid="{00000000-0005-0000-0000-0000CC040000}"/>
    <cellStyle name="Normal 34 5" xfId="1231" xr:uid="{00000000-0005-0000-0000-0000CD040000}"/>
    <cellStyle name="Normal 34 6" xfId="1232" xr:uid="{00000000-0005-0000-0000-0000CE040000}"/>
    <cellStyle name="Normal 34 7" xfId="1233" xr:uid="{00000000-0005-0000-0000-0000CF040000}"/>
    <cellStyle name="Normal 34 8" xfId="1234" xr:uid="{00000000-0005-0000-0000-0000D0040000}"/>
    <cellStyle name="Normal 34 9" xfId="1235" xr:uid="{00000000-0005-0000-0000-0000D1040000}"/>
    <cellStyle name="Normal 35" xfId="1236" xr:uid="{00000000-0005-0000-0000-0000D2040000}"/>
    <cellStyle name="Normal 35 2" xfId="1237" xr:uid="{00000000-0005-0000-0000-0000D3040000}"/>
    <cellStyle name="Normal 35 3" xfId="1238" xr:uid="{00000000-0005-0000-0000-0000D4040000}"/>
    <cellStyle name="Normal 36" xfId="1239" xr:uid="{00000000-0005-0000-0000-0000D5040000}"/>
    <cellStyle name="Normal 36 2" xfId="1240" xr:uid="{00000000-0005-0000-0000-0000D6040000}"/>
    <cellStyle name="Normal 36 3" xfId="1241" xr:uid="{00000000-0005-0000-0000-0000D7040000}"/>
    <cellStyle name="Normal 37" xfId="1242" xr:uid="{00000000-0005-0000-0000-0000D8040000}"/>
    <cellStyle name="Normal 37 2" xfId="1243" xr:uid="{00000000-0005-0000-0000-0000D9040000}"/>
    <cellStyle name="Normal 37 3" xfId="1244" xr:uid="{00000000-0005-0000-0000-0000DA040000}"/>
    <cellStyle name="Normal 38" xfId="1245" xr:uid="{00000000-0005-0000-0000-0000DB040000}"/>
    <cellStyle name="Normal 38 2" xfId="1246" xr:uid="{00000000-0005-0000-0000-0000DC040000}"/>
    <cellStyle name="Normal 38 3" xfId="1247" xr:uid="{00000000-0005-0000-0000-0000DD040000}"/>
    <cellStyle name="Normal 39" xfId="1248" xr:uid="{00000000-0005-0000-0000-0000DE040000}"/>
    <cellStyle name="Normal 39 2" xfId="1249" xr:uid="{00000000-0005-0000-0000-0000DF040000}"/>
    <cellStyle name="Normal 39 3" xfId="1250" xr:uid="{00000000-0005-0000-0000-0000E0040000}"/>
    <cellStyle name="Normal 4" xfId="1251" xr:uid="{00000000-0005-0000-0000-0000E1040000}"/>
    <cellStyle name="Normal 4 10" xfId="1252" xr:uid="{00000000-0005-0000-0000-0000E2040000}"/>
    <cellStyle name="Normal 4 2" xfId="1253" xr:uid="{00000000-0005-0000-0000-0000E3040000}"/>
    <cellStyle name="Normal 4 3" xfId="1254" xr:uid="{00000000-0005-0000-0000-0000E4040000}"/>
    <cellStyle name="Normal 4 4" xfId="1255" xr:uid="{00000000-0005-0000-0000-0000E5040000}"/>
    <cellStyle name="Normal 4 5" xfId="1256" xr:uid="{00000000-0005-0000-0000-0000E6040000}"/>
    <cellStyle name="Normal 4 6" xfId="1257" xr:uid="{00000000-0005-0000-0000-0000E7040000}"/>
    <cellStyle name="Normal 4 7" xfId="1258" xr:uid="{00000000-0005-0000-0000-0000E8040000}"/>
    <cellStyle name="Normal 4 8" xfId="1259" xr:uid="{00000000-0005-0000-0000-0000E9040000}"/>
    <cellStyle name="Normal 4 9" xfId="1260" xr:uid="{00000000-0005-0000-0000-0000EA040000}"/>
    <cellStyle name="Normal 40" xfId="1261" xr:uid="{00000000-0005-0000-0000-0000EB040000}"/>
    <cellStyle name="Normal 40 2" xfId="1262" xr:uid="{00000000-0005-0000-0000-0000EC040000}"/>
    <cellStyle name="Normal 40 3" xfId="1263" xr:uid="{00000000-0005-0000-0000-0000ED040000}"/>
    <cellStyle name="Normal 41" xfId="1264" xr:uid="{00000000-0005-0000-0000-0000EE040000}"/>
    <cellStyle name="Normal 41 2" xfId="1265" xr:uid="{00000000-0005-0000-0000-0000EF040000}"/>
    <cellStyle name="Normal 41 3" xfId="1266" xr:uid="{00000000-0005-0000-0000-0000F0040000}"/>
    <cellStyle name="Normal 42" xfId="1267" xr:uid="{00000000-0005-0000-0000-0000F1040000}"/>
    <cellStyle name="Normal 42 2" xfId="1268" xr:uid="{00000000-0005-0000-0000-0000F2040000}"/>
    <cellStyle name="Normal 42 3" xfId="1269" xr:uid="{00000000-0005-0000-0000-0000F3040000}"/>
    <cellStyle name="Normal 43" xfId="1270" xr:uid="{00000000-0005-0000-0000-0000F4040000}"/>
    <cellStyle name="Normal 43 2" xfId="1271" xr:uid="{00000000-0005-0000-0000-0000F5040000}"/>
    <cellStyle name="Normal 43 3" xfId="1272" xr:uid="{00000000-0005-0000-0000-0000F6040000}"/>
    <cellStyle name="Normal 44" xfId="1273" xr:uid="{00000000-0005-0000-0000-0000F7040000}"/>
    <cellStyle name="Normal 44 2" xfId="1274" xr:uid="{00000000-0005-0000-0000-0000F8040000}"/>
    <cellStyle name="Normal 44 3" xfId="1275" xr:uid="{00000000-0005-0000-0000-0000F9040000}"/>
    <cellStyle name="Normal 45" xfId="1276" xr:uid="{00000000-0005-0000-0000-0000FA040000}"/>
    <cellStyle name="Normal 45 2" xfId="1277" xr:uid="{00000000-0005-0000-0000-0000FB040000}"/>
    <cellStyle name="Normal 45 3" xfId="1278" xr:uid="{00000000-0005-0000-0000-0000FC040000}"/>
    <cellStyle name="Normal 46" xfId="1279" xr:uid="{00000000-0005-0000-0000-0000FD040000}"/>
    <cellStyle name="Normal 47" xfId="1280" xr:uid="{00000000-0005-0000-0000-0000FE040000}"/>
    <cellStyle name="Normal 47 2" xfId="1281" xr:uid="{00000000-0005-0000-0000-0000FF040000}"/>
    <cellStyle name="Normal 47 3" xfId="1282" xr:uid="{00000000-0005-0000-0000-000000050000}"/>
    <cellStyle name="Normal 48" xfId="1283" xr:uid="{00000000-0005-0000-0000-000001050000}"/>
    <cellStyle name="Normal 49" xfId="1284" xr:uid="{00000000-0005-0000-0000-000002050000}"/>
    <cellStyle name="Normal 49 2" xfId="1285" xr:uid="{00000000-0005-0000-0000-000003050000}"/>
    <cellStyle name="Normal 49_Accrued AP" xfId="1286" xr:uid="{00000000-0005-0000-0000-000004050000}"/>
    <cellStyle name="Normal 5" xfId="1287" xr:uid="{00000000-0005-0000-0000-000005050000}"/>
    <cellStyle name="Normal 5 2" xfId="1288" xr:uid="{00000000-0005-0000-0000-000006050000}"/>
    <cellStyle name="Normal 5 3" xfId="1289" xr:uid="{00000000-0005-0000-0000-000007050000}"/>
    <cellStyle name="Normal 5 4" xfId="1290" xr:uid="{00000000-0005-0000-0000-000008050000}"/>
    <cellStyle name="Normal 5 5" xfId="1664" xr:uid="{D386FBF4-015E-4A43-BB96-71FC83CAF7D7}"/>
    <cellStyle name="Normal 50" xfId="1291" xr:uid="{00000000-0005-0000-0000-000009050000}"/>
    <cellStyle name="Normal 51" xfId="1292" xr:uid="{00000000-0005-0000-0000-00000A050000}"/>
    <cellStyle name="Normal 52" xfId="1293" xr:uid="{00000000-0005-0000-0000-00000B050000}"/>
    <cellStyle name="Normal 53" xfId="1294" xr:uid="{00000000-0005-0000-0000-00000C050000}"/>
    <cellStyle name="Normal 53 2" xfId="1295" xr:uid="{00000000-0005-0000-0000-00000D050000}"/>
    <cellStyle name="Normal 54" xfId="1296" xr:uid="{00000000-0005-0000-0000-00000E050000}"/>
    <cellStyle name="Normal 55" xfId="1297" xr:uid="{00000000-0005-0000-0000-00000F050000}"/>
    <cellStyle name="Normal 56" xfId="1298" xr:uid="{00000000-0005-0000-0000-000010050000}"/>
    <cellStyle name="Normal 57" xfId="1299" xr:uid="{00000000-0005-0000-0000-000011050000}"/>
    <cellStyle name="Normal 57 2" xfId="1300" xr:uid="{00000000-0005-0000-0000-000012050000}"/>
    <cellStyle name="Normal 58" xfId="1301" xr:uid="{00000000-0005-0000-0000-000013050000}"/>
    <cellStyle name="Normal 59" xfId="1302" xr:uid="{00000000-0005-0000-0000-000014050000}"/>
    <cellStyle name="Normal 6" xfId="1303" xr:uid="{00000000-0005-0000-0000-000015050000}"/>
    <cellStyle name="Normal 6 10" xfId="1304" xr:uid="{00000000-0005-0000-0000-000016050000}"/>
    <cellStyle name="Normal 6 11" xfId="1305" xr:uid="{00000000-0005-0000-0000-000017050000}"/>
    <cellStyle name="Normal 6 12" xfId="1670" xr:uid="{4109E57A-95FF-4FB2-964C-EC2081A83B91}"/>
    <cellStyle name="Normal 6 2" xfId="1306" xr:uid="{00000000-0005-0000-0000-000018050000}"/>
    <cellStyle name="Normal 6 3" xfId="1307" xr:uid="{00000000-0005-0000-0000-000019050000}"/>
    <cellStyle name="Normal 6 4" xfId="1308" xr:uid="{00000000-0005-0000-0000-00001A050000}"/>
    <cellStyle name="Normal 6 5" xfId="1309" xr:uid="{00000000-0005-0000-0000-00001B050000}"/>
    <cellStyle name="Normal 6 6" xfId="1310" xr:uid="{00000000-0005-0000-0000-00001C050000}"/>
    <cellStyle name="Normal 6 7" xfId="1311" xr:uid="{00000000-0005-0000-0000-00001D050000}"/>
    <cellStyle name="Normal 6 8" xfId="1312" xr:uid="{00000000-0005-0000-0000-00001E050000}"/>
    <cellStyle name="Normal 6 9" xfId="1313" xr:uid="{00000000-0005-0000-0000-00001F050000}"/>
    <cellStyle name="Normal 60" xfId="1314" xr:uid="{00000000-0005-0000-0000-000020050000}"/>
    <cellStyle name="Normal 61" xfId="1315" xr:uid="{00000000-0005-0000-0000-000021050000}"/>
    <cellStyle name="Normal 61 2" xfId="1316" xr:uid="{00000000-0005-0000-0000-000022050000}"/>
    <cellStyle name="Normal 62" xfId="1317" xr:uid="{00000000-0005-0000-0000-000023050000}"/>
    <cellStyle name="Normal 63" xfId="1318" xr:uid="{00000000-0005-0000-0000-000024050000}"/>
    <cellStyle name="Normal 64" xfId="1319" xr:uid="{00000000-0005-0000-0000-000025050000}"/>
    <cellStyle name="Normal 65" xfId="1320" xr:uid="{00000000-0005-0000-0000-000026050000}"/>
    <cellStyle name="Normal 66" xfId="1321" xr:uid="{00000000-0005-0000-0000-000027050000}"/>
    <cellStyle name="Normal 67" xfId="1322" xr:uid="{00000000-0005-0000-0000-000028050000}"/>
    <cellStyle name="Normal 68" xfId="1323" xr:uid="{00000000-0005-0000-0000-000029050000}"/>
    <cellStyle name="Normal 69" xfId="1324" xr:uid="{00000000-0005-0000-0000-00002A050000}"/>
    <cellStyle name="Normal 7" xfId="1325" xr:uid="{00000000-0005-0000-0000-00002B050000}"/>
    <cellStyle name="Normal 7 10" xfId="1326" xr:uid="{00000000-0005-0000-0000-00002C050000}"/>
    <cellStyle name="Normal 7 11" xfId="1327" xr:uid="{00000000-0005-0000-0000-00002D050000}"/>
    <cellStyle name="Normal 7 2" xfId="1328" xr:uid="{00000000-0005-0000-0000-00002E050000}"/>
    <cellStyle name="Normal 7 3" xfId="1329" xr:uid="{00000000-0005-0000-0000-00002F050000}"/>
    <cellStyle name="Normal 7 4" xfId="1330" xr:uid="{00000000-0005-0000-0000-000030050000}"/>
    <cellStyle name="Normal 7 5" xfId="1331" xr:uid="{00000000-0005-0000-0000-000031050000}"/>
    <cellStyle name="Normal 7 6" xfId="1332" xr:uid="{00000000-0005-0000-0000-000032050000}"/>
    <cellStyle name="Normal 7 7" xfId="1333" xr:uid="{00000000-0005-0000-0000-000033050000}"/>
    <cellStyle name="Normal 7 8" xfId="1334" xr:uid="{00000000-0005-0000-0000-000034050000}"/>
    <cellStyle name="Normal 7 9" xfId="1335" xr:uid="{00000000-0005-0000-0000-000035050000}"/>
    <cellStyle name="Normal 70" xfId="1336" xr:uid="{00000000-0005-0000-0000-000036050000}"/>
    <cellStyle name="Normal 71" xfId="1337" xr:uid="{00000000-0005-0000-0000-000037050000}"/>
    <cellStyle name="Normal 72" xfId="1338" xr:uid="{00000000-0005-0000-0000-000038050000}"/>
    <cellStyle name="Normal 73" xfId="1339" xr:uid="{00000000-0005-0000-0000-000039050000}"/>
    <cellStyle name="Normal 74" xfId="1340" xr:uid="{00000000-0005-0000-0000-00003A050000}"/>
    <cellStyle name="Normal 75" xfId="1341" xr:uid="{00000000-0005-0000-0000-00003B050000}"/>
    <cellStyle name="Normal 76" xfId="1342" xr:uid="{00000000-0005-0000-0000-00003C050000}"/>
    <cellStyle name="Normal 77" xfId="1343" xr:uid="{00000000-0005-0000-0000-00003D050000}"/>
    <cellStyle name="Normal 78" xfId="1344" xr:uid="{00000000-0005-0000-0000-00003E050000}"/>
    <cellStyle name="Normal 79" xfId="1345" xr:uid="{00000000-0005-0000-0000-00003F050000}"/>
    <cellStyle name="Normal 8" xfId="1346" xr:uid="{00000000-0005-0000-0000-000040050000}"/>
    <cellStyle name="Normal 8 2" xfId="1347" xr:uid="{00000000-0005-0000-0000-000041050000}"/>
    <cellStyle name="Normal 8 3" xfId="1348" xr:uid="{00000000-0005-0000-0000-000042050000}"/>
    <cellStyle name="Normal 8 4" xfId="1349" xr:uid="{00000000-0005-0000-0000-000043050000}"/>
    <cellStyle name="Normal 8 5" xfId="1350" xr:uid="{00000000-0005-0000-0000-000044050000}"/>
    <cellStyle name="Normal 8 6" xfId="1351" xr:uid="{00000000-0005-0000-0000-000045050000}"/>
    <cellStyle name="Normal 8 7" xfId="1352" xr:uid="{00000000-0005-0000-0000-000046050000}"/>
    <cellStyle name="Normal 8 8" xfId="1353" xr:uid="{00000000-0005-0000-0000-000047050000}"/>
    <cellStyle name="Normal 8 9" xfId="1354" xr:uid="{00000000-0005-0000-0000-000048050000}"/>
    <cellStyle name="Normal 80" xfId="1355" xr:uid="{00000000-0005-0000-0000-000049050000}"/>
    <cellStyle name="Normal 81" xfId="1356" xr:uid="{00000000-0005-0000-0000-00004A050000}"/>
    <cellStyle name="Normal 82" xfId="1357" xr:uid="{00000000-0005-0000-0000-00004B050000}"/>
    <cellStyle name="Normal 83" xfId="1358" xr:uid="{00000000-0005-0000-0000-00004C050000}"/>
    <cellStyle name="Normal 84" xfId="1359" xr:uid="{00000000-0005-0000-0000-00004D050000}"/>
    <cellStyle name="Normal 85" xfId="1360" xr:uid="{00000000-0005-0000-0000-00004E050000}"/>
    <cellStyle name="Normal 86" xfId="1361" xr:uid="{00000000-0005-0000-0000-00004F050000}"/>
    <cellStyle name="Normal 87" xfId="1362" xr:uid="{00000000-0005-0000-0000-000050050000}"/>
    <cellStyle name="Normal 88" xfId="1363" xr:uid="{00000000-0005-0000-0000-000051050000}"/>
    <cellStyle name="Normal 89" xfId="1666" xr:uid="{74A1C017-F85A-4005-A65A-51B02E40677A}"/>
    <cellStyle name="Normal 9" xfId="1364" xr:uid="{00000000-0005-0000-0000-000052050000}"/>
    <cellStyle name="Normal 9 2" xfId="1365" xr:uid="{00000000-0005-0000-0000-000053050000}"/>
    <cellStyle name="Normal 9 3" xfId="1366" xr:uid="{00000000-0005-0000-0000-000054050000}"/>
    <cellStyle name="Normal 90" xfId="1672" xr:uid="{8F9AE831-EF0A-4F75-834E-FCF0C3EB3AB2}"/>
    <cellStyle name="Normal 91" xfId="1673" xr:uid="{1F44D8EE-A5BD-4D89-9BCF-8219AA03608F}"/>
    <cellStyle name="Normal 91 2" xfId="1675" xr:uid="{F60039B5-FCC4-46DA-B92D-2AD2DDE6A948}"/>
    <cellStyle name="Normal 95" xfId="1367" xr:uid="{00000000-0005-0000-0000-000055050000}"/>
    <cellStyle name="Normal_Equipment Depreciation 2004 Ver" xfId="4" xr:uid="{00000000-0005-0000-0000-000056050000}"/>
    <cellStyle name="Note 10" xfId="1368" xr:uid="{00000000-0005-0000-0000-000057050000}"/>
    <cellStyle name="Note 10 10" xfId="1369" xr:uid="{00000000-0005-0000-0000-000058050000}"/>
    <cellStyle name="Note 10 11" xfId="1370" xr:uid="{00000000-0005-0000-0000-000059050000}"/>
    <cellStyle name="Note 10 2" xfId="1371" xr:uid="{00000000-0005-0000-0000-00005A050000}"/>
    <cellStyle name="Note 10 3" xfId="1372" xr:uid="{00000000-0005-0000-0000-00005B050000}"/>
    <cellStyle name="Note 10 4" xfId="1373" xr:uid="{00000000-0005-0000-0000-00005C050000}"/>
    <cellStyle name="Note 10 5" xfId="1374" xr:uid="{00000000-0005-0000-0000-00005D050000}"/>
    <cellStyle name="Note 10 6" xfId="1375" xr:uid="{00000000-0005-0000-0000-00005E050000}"/>
    <cellStyle name="Note 10 7" xfId="1376" xr:uid="{00000000-0005-0000-0000-00005F050000}"/>
    <cellStyle name="Note 10 8" xfId="1377" xr:uid="{00000000-0005-0000-0000-000060050000}"/>
    <cellStyle name="Note 10 9" xfId="1378" xr:uid="{00000000-0005-0000-0000-000061050000}"/>
    <cellStyle name="Note 11" xfId="1379" xr:uid="{00000000-0005-0000-0000-000062050000}"/>
    <cellStyle name="Note 12" xfId="1380" xr:uid="{00000000-0005-0000-0000-000063050000}"/>
    <cellStyle name="Note 13" xfId="1381" xr:uid="{00000000-0005-0000-0000-000064050000}"/>
    <cellStyle name="Note 14" xfId="1382" xr:uid="{00000000-0005-0000-0000-000065050000}"/>
    <cellStyle name="Note 15" xfId="1383" xr:uid="{00000000-0005-0000-0000-000066050000}"/>
    <cellStyle name="Note 16" xfId="1384" xr:uid="{00000000-0005-0000-0000-000067050000}"/>
    <cellStyle name="Note 17" xfId="1385" xr:uid="{00000000-0005-0000-0000-000068050000}"/>
    <cellStyle name="Note 18" xfId="1386" xr:uid="{00000000-0005-0000-0000-000069050000}"/>
    <cellStyle name="Note 19" xfId="1387" xr:uid="{00000000-0005-0000-0000-00006A050000}"/>
    <cellStyle name="Note 2" xfId="1388" xr:uid="{00000000-0005-0000-0000-00006B050000}"/>
    <cellStyle name="Note 2 10" xfId="1389" xr:uid="{00000000-0005-0000-0000-00006C050000}"/>
    <cellStyle name="Note 2 10 2" xfId="1390" xr:uid="{00000000-0005-0000-0000-00006D050000}"/>
    <cellStyle name="Note 2 11" xfId="1391" xr:uid="{00000000-0005-0000-0000-00006E050000}"/>
    <cellStyle name="Note 2 12" xfId="1392" xr:uid="{00000000-0005-0000-0000-00006F050000}"/>
    <cellStyle name="Note 2 13" xfId="1393" xr:uid="{00000000-0005-0000-0000-000070050000}"/>
    <cellStyle name="Note 2 14" xfId="1394" xr:uid="{00000000-0005-0000-0000-000071050000}"/>
    <cellStyle name="Note 2 15" xfId="1395" xr:uid="{00000000-0005-0000-0000-000072050000}"/>
    <cellStyle name="Note 2 16" xfId="1396" xr:uid="{00000000-0005-0000-0000-000073050000}"/>
    <cellStyle name="Note 2 17" xfId="1397" xr:uid="{00000000-0005-0000-0000-000074050000}"/>
    <cellStyle name="Note 2 18" xfId="1398" xr:uid="{00000000-0005-0000-0000-000075050000}"/>
    <cellStyle name="Note 2 2" xfId="1399" xr:uid="{00000000-0005-0000-0000-000076050000}"/>
    <cellStyle name="Note 2 2 10" xfId="1400" xr:uid="{00000000-0005-0000-0000-000077050000}"/>
    <cellStyle name="Note 2 2 11" xfId="1401" xr:uid="{00000000-0005-0000-0000-000078050000}"/>
    <cellStyle name="Note 2 2 12" xfId="1402" xr:uid="{00000000-0005-0000-0000-000079050000}"/>
    <cellStyle name="Note 2 2 13" xfId="1403" xr:uid="{00000000-0005-0000-0000-00007A050000}"/>
    <cellStyle name="Note 2 2 14" xfId="1404" xr:uid="{00000000-0005-0000-0000-00007B050000}"/>
    <cellStyle name="Note 2 2 2" xfId="1405" xr:uid="{00000000-0005-0000-0000-00007C050000}"/>
    <cellStyle name="Note 2 2 2 2" xfId="1406" xr:uid="{00000000-0005-0000-0000-00007D050000}"/>
    <cellStyle name="Note 2 2 2 3" xfId="1407" xr:uid="{00000000-0005-0000-0000-00007E050000}"/>
    <cellStyle name="Note 2 2 3" xfId="1408" xr:uid="{00000000-0005-0000-0000-00007F050000}"/>
    <cellStyle name="Note 2 2 4" xfId="1409" xr:uid="{00000000-0005-0000-0000-000080050000}"/>
    <cellStyle name="Note 2 2 5" xfId="1410" xr:uid="{00000000-0005-0000-0000-000081050000}"/>
    <cellStyle name="Note 2 2 6" xfId="1411" xr:uid="{00000000-0005-0000-0000-000082050000}"/>
    <cellStyle name="Note 2 2 7" xfId="1412" xr:uid="{00000000-0005-0000-0000-000083050000}"/>
    <cellStyle name="Note 2 2 8" xfId="1413" xr:uid="{00000000-0005-0000-0000-000084050000}"/>
    <cellStyle name="Note 2 2 9" xfId="1414" xr:uid="{00000000-0005-0000-0000-000085050000}"/>
    <cellStyle name="Note 2 3" xfId="1415" xr:uid="{00000000-0005-0000-0000-000086050000}"/>
    <cellStyle name="Note 2 4" xfId="1416" xr:uid="{00000000-0005-0000-0000-000087050000}"/>
    <cellStyle name="Note 2 5" xfId="1417" xr:uid="{00000000-0005-0000-0000-000088050000}"/>
    <cellStyle name="Note 2 6" xfId="1418" xr:uid="{00000000-0005-0000-0000-000089050000}"/>
    <cellStyle name="Note 2 7" xfId="1419" xr:uid="{00000000-0005-0000-0000-00008A050000}"/>
    <cellStyle name="Note 2 8" xfId="1420" xr:uid="{00000000-0005-0000-0000-00008B050000}"/>
    <cellStyle name="Note 2 9" xfId="1421" xr:uid="{00000000-0005-0000-0000-00008C050000}"/>
    <cellStyle name="Note 20" xfId="1422" xr:uid="{00000000-0005-0000-0000-00008D050000}"/>
    <cellStyle name="Note 21" xfId="1423" xr:uid="{00000000-0005-0000-0000-00008E050000}"/>
    <cellStyle name="Note 22" xfId="1424" xr:uid="{00000000-0005-0000-0000-00008F050000}"/>
    <cellStyle name="Note 23" xfId="1425" xr:uid="{00000000-0005-0000-0000-000090050000}"/>
    <cellStyle name="Note 24" xfId="1426" xr:uid="{00000000-0005-0000-0000-000091050000}"/>
    <cellStyle name="Note 25" xfId="1427" xr:uid="{00000000-0005-0000-0000-000092050000}"/>
    <cellStyle name="Note 26" xfId="1428" xr:uid="{00000000-0005-0000-0000-000093050000}"/>
    <cellStyle name="Note 27" xfId="1429" xr:uid="{00000000-0005-0000-0000-000094050000}"/>
    <cellStyle name="Note 28" xfId="1430" xr:uid="{00000000-0005-0000-0000-000095050000}"/>
    <cellStyle name="Note 29" xfId="1431" xr:uid="{00000000-0005-0000-0000-000096050000}"/>
    <cellStyle name="Note 3" xfId="1432" xr:uid="{00000000-0005-0000-0000-000097050000}"/>
    <cellStyle name="Note 3 2" xfId="1433" xr:uid="{00000000-0005-0000-0000-000098050000}"/>
    <cellStyle name="Note 3 2 2" xfId="1434" xr:uid="{00000000-0005-0000-0000-000099050000}"/>
    <cellStyle name="Note 3 3" xfId="1435" xr:uid="{00000000-0005-0000-0000-00009A050000}"/>
    <cellStyle name="Note 3 4" xfId="1436" xr:uid="{00000000-0005-0000-0000-00009B050000}"/>
    <cellStyle name="Note 30" xfId="1437" xr:uid="{00000000-0005-0000-0000-00009C050000}"/>
    <cellStyle name="Note 31" xfId="1438" xr:uid="{00000000-0005-0000-0000-00009D050000}"/>
    <cellStyle name="Note 32" xfId="1439" xr:uid="{00000000-0005-0000-0000-00009E050000}"/>
    <cellStyle name="Note 33" xfId="1440" xr:uid="{00000000-0005-0000-0000-00009F050000}"/>
    <cellStyle name="Note 34" xfId="1441" xr:uid="{00000000-0005-0000-0000-0000A0050000}"/>
    <cellStyle name="Note 35" xfId="1442" xr:uid="{00000000-0005-0000-0000-0000A1050000}"/>
    <cellStyle name="Note 36" xfId="1443" xr:uid="{00000000-0005-0000-0000-0000A2050000}"/>
    <cellStyle name="Note 37" xfId="1444" xr:uid="{00000000-0005-0000-0000-0000A3050000}"/>
    <cellStyle name="Note 38" xfId="1445" xr:uid="{00000000-0005-0000-0000-0000A4050000}"/>
    <cellStyle name="Note 39" xfId="1446" xr:uid="{00000000-0005-0000-0000-0000A5050000}"/>
    <cellStyle name="Note 4" xfId="1447" xr:uid="{00000000-0005-0000-0000-0000A6050000}"/>
    <cellStyle name="Note 40" xfId="1448" xr:uid="{00000000-0005-0000-0000-0000A7050000}"/>
    <cellStyle name="Note 41" xfId="1449" xr:uid="{00000000-0005-0000-0000-0000A8050000}"/>
    <cellStyle name="Note 42" xfId="1450" xr:uid="{00000000-0005-0000-0000-0000A9050000}"/>
    <cellStyle name="Note 43" xfId="1451" xr:uid="{00000000-0005-0000-0000-0000AA050000}"/>
    <cellStyle name="Note 44" xfId="1452" xr:uid="{00000000-0005-0000-0000-0000AB050000}"/>
    <cellStyle name="Note 45" xfId="1453" xr:uid="{00000000-0005-0000-0000-0000AC050000}"/>
    <cellStyle name="Note 46" xfId="1454" xr:uid="{00000000-0005-0000-0000-0000AD050000}"/>
    <cellStyle name="Note 47" xfId="1455" xr:uid="{00000000-0005-0000-0000-0000AE050000}"/>
    <cellStyle name="Note 48" xfId="1456" xr:uid="{00000000-0005-0000-0000-0000AF050000}"/>
    <cellStyle name="Note 49" xfId="1457" xr:uid="{00000000-0005-0000-0000-0000B0050000}"/>
    <cellStyle name="Note 5" xfId="1458" xr:uid="{00000000-0005-0000-0000-0000B1050000}"/>
    <cellStyle name="Note 50" xfId="1459" xr:uid="{00000000-0005-0000-0000-0000B2050000}"/>
    <cellStyle name="Note 6" xfId="1460" xr:uid="{00000000-0005-0000-0000-0000B3050000}"/>
    <cellStyle name="Note 7" xfId="1461" xr:uid="{00000000-0005-0000-0000-0000B4050000}"/>
    <cellStyle name="Note 8" xfId="1462" xr:uid="{00000000-0005-0000-0000-0000B5050000}"/>
    <cellStyle name="Note 9" xfId="1463" xr:uid="{00000000-0005-0000-0000-0000B6050000}"/>
    <cellStyle name="Note 9 10" xfId="1464" xr:uid="{00000000-0005-0000-0000-0000B7050000}"/>
    <cellStyle name="Note 9 11" xfId="1465" xr:uid="{00000000-0005-0000-0000-0000B8050000}"/>
    <cellStyle name="Note 9 2" xfId="1466" xr:uid="{00000000-0005-0000-0000-0000B9050000}"/>
    <cellStyle name="Note 9 3" xfId="1467" xr:uid="{00000000-0005-0000-0000-0000BA050000}"/>
    <cellStyle name="Note 9 4" xfId="1468" xr:uid="{00000000-0005-0000-0000-0000BB050000}"/>
    <cellStyle name="Note 9 5" xfId="1469" xr:uid="{00000000-0005-0000-0000-0000BC050000}"/>
    <cellStyle name="Note 9 6" xfId="1470" xr:uid="{00000000-0005-0000-0000-0000BD050000}"/>
    <cellStyle name="Note 9 7" xfId="1471" xr:uid="{00000000-0005-0000-0000-0000BE050000}"/>
    <cellStyle name="Note 9 8" xfId="1472" xr:uid="{00000000-0005-0000-0000-0000BF050000}"/>
    <cellStyle name="Note 9 9" xfId="1473" xr:uid="{00000000-0005-0000-0000-0000C0050000}"/>
    <cellStyle name="Output 10" xfId="1474" xr:uid="{00000000-0005-0000-0000-0000C1050000}"/>
    <cellStyle name="Output 11" xfId="1475" xr:uid="{00000000-0005-0000-0000-0000C2050000}"/>
    <cellStyle name="Output 12" xfId="1476" xr:uid="{00000000-0005-0000-0000-0000C3050000}"/>
    <cellStyle name="Output 13" xfId="1477" xr:uid="{00000000-0005-0000-0000-0000C4050000}"/>
    <cellStyle name="Output 14" xfId="1478" xr:uid="{00000000-0005-0000-0000-0000C5050000}"/>
    <cellStyle name="Output 2" xfId="1479" xr:uid="{00000000-0005-0000-0000-0000C6050000}"/>
    <cellStyle name="Output 2 2" xfId="1480" xr:uid="{00000000-0005-0000-0000-0000C7050000}"/>
    <cellStyle name="Output 2 3" xfId="1481" xr:uid="{00000000-0005-0000-0000-0000C8050000}"/>
    <cellStyle name="Output 3" xfId="1482" xr:uid="{00000000-0005-0000-0000-0000C9050000}"/>
    <cellStyle name="Output 4" xfId="1483" xr:uid="{00000000-0005-0000-0000-0000CA050000}"/>
    <cellStyle name="Output 5" xfId="1484" xr:uid="{00000000-0005-0000-0000-0000CB050000}"/>
    <cellStyle name="Output 6" xfId="1485" xr:uid="{00000000-0005-0000-0000-0000CC050000}"/>
    <cellStyle name="Output 7" xfId="1486" xr:uid="{00000000-0005-0000-0000-0000CD050000}"/>
    <cellStyle name="Output 8" xfId="1487" xr:uid="{00000000-0005-0000-0000-0000CE050000}"/>
    <cellStyle name="Output 9" xfId="1488" xr:uid="{00000000-0005-0000-0000-0000CF050000}"/>
    <cellStyle name="Percent" xfId="5" builtinId="5"/>
    <cellStyle name="Percent 10 2" xfId="1489" xr:uid="{00000000-0005-0000-0000-0000D1050000}"/>
    <cellStyle name="Percent 2" xfId="1490" xr:uid="{00000000-0005-0000-0000-0000D2050000}"/>
    <cellStyle name="Percent 3" xfId="1491" xr:uid="{00000000-0005-0000-0000-0000D3050000}"/>
    <cellStyle name="Percent 4" xfId="1492" xr:uid="{00000000-0005-0000-0000-0000D4050000}"/>
    <cellStyle name="Percent 5" xfId="1669" xr:uid="{3F921F18-523B-4B04-AEF9-283812DC1D01}"/>
    <cellStyle name="PSChar" xfId="1493" xr:uid="{00000000-0005-0000-0000-0000D5050000}"/>
    <cellStyle name="PSChar 10" xfId="1494" xr:uid="{00000000-0005-0000-0000-0000D6050000}"/>
    <cellStyle name="PSChar 11" xfId="1495" xr:uid="{00000000-0005-0000-0000-0000D7050000}"/>
    <cellStyle name="PSChar 12" xfId="1496" xr:uid="{00000000-0005-0000-0000-0000D8050000}"/>
    <cellStyle name="PSChar 13" xfId="1497" xr:uid="{00000000-0005-0000-0000-0000D9050000}"/>
    <cellStyle name="PSChar 14" xfId="1498" xr:uid="{00000000-0005-0000-0000-0000DA050000}"/>
    <cellStyle name="PSChar 15" xfId="1499" xr:uid="{00000000-0005-0000-0000-0000DB050000}"/>
    <cellStyle name="PSChar 16" xfId="1500" xr:uid="{00000000-0005-0000-0000-0000DC050000}"/>
    <cellStyle name="PSChar 17" xfId="1501" xr:uid="{00000000-0005-0000-0000-0000DD050000}"/>
    <cellStyle name="PSChar 18" xfId="1502" xr:uid="{00000000-0005-0000-0000-0000DE050000}"/>
    <cellStyle name="PSChar 19" xfId="1503" xr:uid="{00000000-0005-0000-0000-0000DF050000}"/>
    <cellStyle name="PSChar 2" xfId="1504" xr:uid="{00000000-0005-0000-0000-0000E0050000}"/>
    <cellStyle name="PSChar 20" xfId="1505" xr:uid="{00000000-0005-0000-0000-0000E1050000}"/>
    <cellStyle name="PSChar 21" xfId="1506" xr:uid="{00000000-0005-0000-0000-0000E2050000}"/>
    <cellStyle name="PSChar 22" xfId="1507" xr:uid="{00000000-0005-0000-0000-0000E3050000}"/>
    <cellStyle name="PSChar 23" xfId="1508" xr:uid="{00000000-0005-0000-0000-0000E4050000}"/>
    <cellStyle name="PSChar 24" xfId="1509" xr:uid="{00000000-0005-0000-0000-0000E5050000}"/>
    <cellStyle name="PSChar 25" xfId="1510" xr:uid="{00000000-0005-0000-0000-0000E6050000}"/>
    <cellStyle name="PSChar 26" xfId="1511" xr:uid="{00000000-0005-0000-0000-0000E7050000}"/>
    <cellStyle name="PSChar 27" xfId="1512" xr:uid="{00000000-0005-0000-0000-0000E8050000}"/>
    <cellStyle name="PSChar 28" xfId="1513" xr:uid="{00000000-0005-0000-0000-0000E9050000}"/>
    <cellStyle name="PSChar 29" xfId="1514" xr:uid="{00000000-0005-0000-0000-0000EA050000}"/>
    <cellStyle name="PSChar 3" xfId="1515" xr:uid="{00000000-0005-0000-0000-0000EB050000}"/>
    <cellStyle name="PSChar 30" xfId="1516" xr:uid="{00000000-0005-0000-0000-0000EC050000}"/>
    <cellStyle name="PSChar 31" xfId="1517" xr:uid="{00000000-0005-0000-0000-0000ED050000}"/>
    <cellStyle name="PSChar 32" xfId="1518" xr:uid="{00000000-0005-0000-0000-0000EE050000}"/>
    <cellStyle name="PSChar 33" xfId="1519" xr:uid="{00000000-0005-0000-0000-0000EF050000}"/>
    <cellStyle name="PSChar 34" xfId="1520" xr:uid="{00000000-0005-0000-0000-0000F0050000}"/>
    <cellStyle name="PSChar 35" xfId="1521" xr:uid="{00000000-0005-0000-0000-0000F1050000}"/>
    <cellStyle name="PSChar 36" xfId="1522" xr:uid="{00000000-0005-0000-0000-0000F2050000}"/>
    <cellStyle name="PSChar 37" xfId="1523" xr:uid="{00000000-0005-0000-0000-0000F3050000}"/>
    <cellStyle name="PSChar 38" xfId="1524" xr:uid="{00000000-0005-0000-0000-0000F4050000}"/>
    <cellStyle name="PSChar 4" xfId="1525" xr:uid="{00000000-0005-0000-0000-0000F5050000}"/>
    <cellStyle name="PSChar 5" xfId="1526" xr:uid="{00000000-0005-0000-0000-0000F6050000}"/>
    <cellStyle name="PSChar 6" xfId="1527" xr:uid="{00000000-0005-0000-0000-0000F7050000}"/>
    <cellStyle name="PSChar 7" xfId="1528" xr:uid="{00000000-0005-0000-0000-0000F8050000}"/>
    <cellStyle name="PSChar 8" xfId="1529" xr:uid="{00000000-0005-0000-0000-0000F9050000}"/>
    <cellStyle name="PSChar 9" xfId="1530" xr:uid="{00000000-0005-0000-0000-0000FA050000}"/>
    <cellStyle name="PSDec" xfId="1531" xr:uid="{00000000-0005-0000-0000-0000FB050000}"/>
    <cellStyle name="PSDec 10" xfId="1532" xr:uid="{00000000-0005-0000-0000-0000FC050000}"/>
    <cellStyle name="PSDec 11" xfId="1533" xr:uid="{00000000-0005-0000-0000-0000FD050000}"/>
    <cellStyle name="PSDec 2" xfId="1534" xr:uid="{00000000-0005-0000-0000-0000FE050000}"/>
    <cellStyle name="PSDec 2 10" xfId="1535" xr:uid="{00000000-0005-0000-0000-0000FF050000}"/>
    <cellStyle name="PSDec 2 11" xfId="1536" xr:uid="{00000000-0005-0000-0000-000000060000}"/>
    <cellStyle name="PSDec 2 12" xfId="1537" xr:uid="{00000000-0005-0000-0000-000001060000}"/>
    <cellStyle name="PSDec 2 13" xfId="1538" xr:uid="{00000000-0005-0000-0000-000002060000}"/>
    <cellStyle name="PSDec 2 14" xfId="1539" xr:uid="{00000000-0005-0000-0000-000003060000}"/>
    <cellStyle name="PSDec 2 15" xfId="1540" xr:uid="{00000000-0005-0000-0000-000004060000}"/>
    <cellStyle name="PSDec 2 16" xfId="1541" xr:uid="{00000000-0005-0000-0000-000005060000}"/>
    <cellStyle name="PSDec 2 17" xfId="1542" xr:uid="{00000000-0005-0000-0000-000006060000}"/>
    <cellStyle name="PSDec 2 18" xfId="1543" xr:uid="{00000000-0005-0000-0000-000007060000}"/>
    <cellStyle name="PSDec 2 19" xfId="1544" xr:uid="{00000000-0005-0000-0000-000008060000}"/>
    <cellStyle name="PSDec 2 2" xfId="1545" xr:uid="{00000000-0005-0000-0000-000009060000}"/>
    <cellStyle name="PSDec 2 2 2" xfId="1546" xr:uid="{00000000-0005-0000-0000-00000A060000}"/>
    <cellStyle name="PSDec 2 2 3" xfId="1547" xr:uid="{00000000-0005-0000-0000-00000B060000}"/>
    <cellStyle name="PSDec 2 20" xfId="1548" xr:uid="{00000000-0005-0000-0000-00000C060000}"/>
    <cellStyle name="PSDec 2 21" xfId="1549" xr:uid="{00000000-0005-0000-0000-00000D060000}"/>
    <cellStyle name="PSDec 2 22" xfId="1550" xr:uid="{00000000-0005-0000-0000-00000E060000}"/>
    <cellStyle name="PSDec 2 23" xfId="1551" xr:uid="{00000000-0005-0000-0000-00000F060000}"/>
    <cellStyle name="PSDec 2 3" xfId="1552" xr:uid="{00000000-0005-0000-0000-000010060000}"/>
    <cellStyle name="PSDec 2 4" xfId="1553" xr:uid="{00000000-0005-0000-0000-000011060000}"/>
    <cellStyle name="PSDec 2 5" xfId="1554" xr:uid="{00000000-0005-0000-0000-000012060000}"/>
    <cellStyle name="PSDec 2 6" xfId="1555" xr:uid="{00000000-0005-0000-0000-000013060000}"/>
    <cellStyle name="PSDec 2 7" xfId="1556" xr:uid="{00000000-0005-0000-0000-000014060000}"/>
    <cellStyle name="PSDec 2 8" xfId="1557" xr:uid="{00000000-0005-0000-0000-000015060000}"/>
    <cellStyle name="PSDec 2 9" xfId="1558" xr:uid="{00000000-0005-0000-0000-000016060000}"/>
    <cellStyle name="PSDec 3" xfId="1559" xr:uid="{00000000-0005-0000-0000-000017060000}"/>
    <cellStyle name="PSDec 3 10" xfId="1560" xr:uid="{00000000-0005-0000-0000-000018060000}"/>
    <cellStyle name="PSDec 3 11" xfId="1561" xr:uid="{00000000-0005-0000-0000-000019060000}"/>
    <cellStyle name="PSDec 3 12" xfId="1562" xr:uid="{00000000-0005-0000-0000-00001A060000}"/>
    <cellStyle name="PSDec 3 13" xfId="1563" xr:uid="{00000000-0005-0000-0000-00001B060000}"/>
    <cellStyle name="PSDec 3 14" xfId="1564" xr:uid="{00000000-0005-0000-0000-00001C060000}"/>
    <cellStyle name="PSDec 3 15" xfId="1565" xr:uid="{00000000-0005-0000-0000-00001D060000}"/>
    <cellStyle name="PSDec 3 16" xfId="1566" xr:uid="{00000000-0005-0000-0000-00001E060000}"/>
    <cellStyle name="PSDec 3 17" xfId="1567" xr:uid="{00000000-0005-0000-0000-00001F060000}"/>
    <cellStyle name="PSDec 3 18" xfId="1568" xr:uid="{00000000-0005-0000-0000-000020060000}"/>
    <cellStyle name="PSDec 3 19" xfId="1569" xr:uid="{00000000-0005-0000-0000-000021060000}"/>
    <cellStyle name="PSDec 3 2" xfId="1570" xr:uid="{00000000-0005-0000-0000-000022060000}"/>
    <cellStyle name="PSDec 3 20" xfId="1571" xr:uid="{00000000-0005-0000-0000-000023060000}"/>
    <cellStyle name="PSDec 3 3" xfId="1572" xr:uid="{00000000-0005-0000-0000-000024060000}"/>
    <cellStyle name="PSDec 3 4" xfId="1573" xr:uid="{00000000-0005-0000-0000-000025060000}"/>
    <cellStyle name="PSDec 3 5" xfId="1574" xr:uid="{00000000-0005-0000-0000-000026060000}"/>
    <cellStyle name="PSDec 3 6" xfId="1575" xr:uid="{00000000-0005-0000-0000-000027060000}"/>
    <cellStyle name="PSDec 3 7" xfId="1576" xr:uid="{00000000-0005-0000-0000-000028060000}"/>
    <cellStyle name="PSDec 3 8" xfId="1577" xr:uid="{00000000-0005-0000-0000-000029060000}"/>
    <cellStyle name="PSDec 3 9" xfId="1578" xr:uid="{00000000-0005-0000-0000-00002A060000}"/>
    <cellStyle name="PSDec 4" xfId="1579" xr:uid="{00000000-0005-0000-0000-00002B060000}"/>
    <cellStyle name="PSDec 4 10" xfId="1580" xr:uid="{00000000-0005-0000-0000-00002C060000}"/>
    <cellStyle name="PSDec 4 11" xfId="1581" xr:uid="{00000000-0005-0000-0000-00002D060000}"/>
    <cellStyle name="PSDec 4 12" xfId="1582" xr:uid="{00000000-0005-0000-0000-00002E060000}"/>
    <cellStyle name="PSDec 4 2" xfId="1583" xr:uid="{00000000-0005-0000-0000-00002F060000}"/>
    <cellStyle name="PSDec 4 3" xfId="1584" xr:uid="{00000000-0005-0000-0000-000030060000}"/>
    <cellStyle name="PSDec 4 4" xfId="1585" xr:uid="{00000000-0005-0000-0000-000031060000}"/>
    <cellStyle name="PSDec 4 5" xfId="1586" xr:uid="{00000000-0005-0000-0000-000032060000}"/>
    <cellStyle name="PSDec 4 6" xfId="1587" xr:uid="{00000000-0005-0000-0000-000033060000}"/>
    <cellStyle name="PSDec 4 7" xfId="1588" xr:uid="{00000000-0005-0000-0000-000034060000}"/>
    <cellStyle name="PSDec 4 8" xfId="1589" xr:uid="{00000000-0005-0000-0000-000035060000}"/>
    <cellStyle name="PSDec 4 9" xfId="1590" xr:uid="{00000000-0005-0000-0000-000036060000}"/>
    <cellStyle name="PSDec 5" xfId="1591" xr:uid="{00000000-0005-0000-0000-000037060000}"/>
    <cellStyle name="PSDec 5 2" xfId="1592" xr:uid="{00000000-0005-0000-0000-000038060000}"/>
    <cellStyle name="PSDec 6" xfId="1593" xr:uid="{00000000-0005-0000-0000-000039060000}"/>
    <cellStyle name="PSDec 6 2" xfId="1594" xr:uid="{00000000-0005-0000-0000-00003A060000}"/>
    <cellStyle name="PSDec 7" xfId="1595" xr:uid="{00000000-0005-0000-0000-00003B060000}"/>
    <cellStyle name="PSDec 8" xfId="1596" xr:uid="{00000000-0005-0000-0000-00003C060000}"/>
    <cellStyle name="PSDec 9" xfId="1597" xr:uid="{00000000-0005-0000-0000-00003D060000}"/>
    <cellStyle name="Text" xfId="1598" xr:uid="{00000000-0005-0000-0000-00003E060000}"/>
    <cellStyle name="Title 10" xfId="1599" xr:uid="{00000000-0005-0000-0000-00003F060000}"/>
    <cellStyle name="Title 11" xfId="1600" xr:uid="{00000000-0005-0000-0000-000040060000}"/>
    <cellStyle name="Title 12" xfId="1601" xr:uid="{00000000-0005-0000-0000-000041060000}"/>
    <cellStyle name="Title 13" xfId="1602" xr:uid="{00000000-0005-0000-0000-000042060000}"/>
    <cellStyle name="Title 14" xfId="1603" xr:uid="{00000000-0005-0000-0000-000043060000}"/>
    <cellStyle name="Title 2" xfId="1604" xr:uid="{00000000-0005-0000-0000-000044060000}"/>
    <cellStyle name="Title 2 2" xfId="1605" xr:uid="{00000000-0005-0000-0000-000045060000}"/>
    <cellStyle name="Title 2 3" xfId="1606" xr:uid="{00000000-0005-0000-0000-000046060000}"/>
    <cellStyle name="Title 3" xfId="1607" xr:uid="{00000000-0005-0000-0000-000047060000}"/>
    <cellStyle name="Title 4" xfId="1608" xr:uid="{00000000-0005-0000-0000-000048060000}"/>
    <cellStyle name="Title 5" xfId="1609" xr:uid="{00000000-0005-0000-0000-000049060000}"/>
    <cellStyle name="Title 6" xfId="1610" xr:uid="{00000000-0005-0000-0000-00004A060000}"/>
    <cellStyle name="Title 7" xfId="1611" xr:uid="{00000000-0005-0000-0000-00004B060000}"/>
    <cellStyle name="Title 8" xfId="1612" xr:uid="{00000000-0005-0000-0000-00004C060000}"/>
    <cellStyle name="Title 9" xfId="1613" xr:uid="{00000000-0005-0000-0000-00004D060000}"/>
    <cellStyle name="Total 10" xfId="1614" xr:uid="{00000000-0005-0000-0000-00004E060000}"/>
    <cellStyle name="Total 10 2" xfId="1615" xr:uid="{00000000-0005-0000-0000-00004F060000}"/>
    <cellStyle name="Total 11" xfId="1616" xr:uid="{00000000-0005-0000-0000-000050060000}"/>
    <cellStyle name="Total 11 2" xfId="1617" xr:uid="{00000000-0005-0000-0000-000051060000}"/>
    <cellStyle name="Total 12" xfId="1618" xr:uid="{00000000-0005-0000-0000-000052060000}"/>
    <cellStyle name="Total 12 2" xfId="1619" xr:uid="{00000000-0005-0000-0000-000053060000}"/>
    <cellStyle name="Total 13" xfId="1620" xr:uid="{00000000-0005-0000-0000-000054060000}"/>
    <cellStyle name="Total 13 2" xfId="1621" xr:uid="{00000000-0005-0000-0000-000055060000}"/>
    <cellStyle name="Total 14" xfId="1622" xr:uid="{00000000-0005-0000-0000-000056060000}"/>
    <cellStyle name="Total 14 2" xfId="1623" xr:uid="{00000000-0005-0000-0000-000057060000}"/>
    <cellStyle name="Total 2" xfId="1624" xr:uid="{00000000-0005-0000-0000-000058060000}"/>
    <cellStyle name="Total 2 2" xfId="1625" xr:uid="{00000000-0005-0000-0000-000059060000}"/>
    <cellStyle name="Total 2 2 2" xfId="1626" xr:uid="{00000000-0005-0000-0000-00005A060000}"/>
    <cellStyle name="Total 2 3" xfId="1627" xr:uid="{00000000-0005-0000-0000-00005B060000}"/>
    <cellStyle name="Total 2 3 2" xfId="1628" xr:uid="{00000000-0005-0000-0000-00005C060000}"/>
    <cellStyle name="Total 2 4" xfId="1629" xr:uid="{00000000-0005-0000-0000-00005D060000}"/>
    <cellStyle name="Total 2_Accrued AP" xfId="1630" xr:uid="{00000000-0005-0000-0000-00005E060000}"/>
    <cellStyle name="Total 3" xfId="1631" xr:uid="{00000000-0005-0000-0000-00005F060000}"/>
    <cellStyle name="Total 3 2" xfId="1632" xr:uid="{00000000-0005-0000-0000-000060060000}"/>
    <cellStyle name="Total 4" xfId="1633" xr:uid="{00000000-0005-0000-0000-000061060000}"/>
    <cellStyle name="Total 4 2" xfId="1634" xr:uid="{00000000-0005-0000-0000-000062060000}"/>
    <cellStyle name="Total 5" xfId="1635" xr:uid="{00000000-0005-0000-0000-000063060000}"/>
    <cellStyle name="Total 5 2" xfId="1636" xr:uid="{00000000-0005-0000-0000-000064060000}"/>
    <cellStyle name="Total 6" xfId="1637" xr:uid="{00000000-0005-0000-0000-000065060000}"/>
    <cellStyle name="Total 6 2" xfId="1638" xr:uid="{00000000-0005-0000-0000-000066060000}"/>
    <cellStyle name="Total 7" xfId="1639" xr:uid="{00000000-0005-0000-0000-000067060000}"/>
    <cellStyle name="Total 7 2" xfId="1640" xr:uid="{00000000-0005-0000-0000-000068060000}"/>
    <cellStyle name="Total 8" xfId="1641" xr:uid="{00000000-0005-0000-0000-000069060000}"/>
    <cellStyle name="Total 8 2" xfId="1642" xr:uid="{00000000-0005-0000-0000-00006A060000}"/>
    <cellStyle name="Total 9" xfId="1643" xr:uid="{00000000-0005-0000-0000-00006B060000}"/>
    <cellStyle name="Total 9 2" xfId="1644" xr:uid="{00000000-0005-0000-0000-00006C060000}"/>
    <cellStyle name="Warning Text 10" xfId="1645" xr:uid="{00000000-0005-0000-0000-00006D060000}"/>
    <cellStyle name="Warning Text 11" xfId="1646" xr:uid="{00000000-0005-0000-0000-00006E060000}"/>
    <cellStyle name="Warning Text 12" xfId="1647" xr:uid="{00000000-0005-0000-0000-00006F060000}"/>
    <cellStyle name="Warning Text 13" xfId="1648" xr:uid="{00000000-0005-0000-0000-000070060000}"/>
    <cellStyle name="Warning Text 14" xfId="1649" xr:uid="{00000000-0005-0000-0000-000071060000}"/>
    <cellStyle name="Warning Text 2" xfId="1650" xr:uid="{00000000-0005-0000-0000-000072060000}"/>
    <cellStyle name="Warning Text 2 2" xfId="1651" xr:uid="{00000000-0005-0000-0000-000073060000}"/>
    <cellStyle name="Warning Text 2 3" xfId="1652" xr:uid="{00000000-0005-0000-0000-000074060000}"/>
    <cellStyle name="Warning Text 3" xfId="1653" xr:uid="{00000000-0005-0000-0000-000075060000}"/>
    <cellStyle name="Warning Text 4" xfId="1654" xr:uid="{00000000-0005-0000-0000-000076060000}"/>
    <cellStyle name="Warning Text 5" xfId="1655" xr:uid="{00000000-0005-0000-0000-000077060000}"/>
    <cellStyle name="Warning Text 6" xfId="1656" xr:uid="{00000000-0005-0000-0000-000078060000}"/>
    <cellStyle name="Warning Text 7" xfId="1657" xr:uid="{00000000-0005-0000-0000-000079060000}"/>
    <cellStyle name="Warning Text 8" xfId="1658" xr:uid="{00000000-0005-0000-0000-00007A060000}"/>
    <cellStyle name="Warning Text 9" xfId="1659" xr:uid="{00000000-0005-0000-0000-00007B06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E2AC00"/>
      <color rgb="FFFEF8D2"/>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272139</xdr:colOff>
      <xdr:row>5</xdr:row>
      <xdr:rowOff>23812</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8029722" cy="2288645"/>
          <a:chOff x="0" y="37280"/>
          <a:chExt cx="8139418" cy="2330292"/>
        </a:xfrm>
      </xdr:grpSpPr>
      <xdr:grpSp>
        <xdr:nvGrpSpPr>
          <xdr:cNvPr id="3" name="Group 2">
            <a:extLst>
              <a:ext uri="{FF2B5EF4-FFF2-40B4-BE49-F238E27FC236}">
                <a16:creationId xmlns:a16="http://schemas.microsoft.com/office/drawing/2014/main" id="{00000000-0008-0000-0000-000003000000}"/>
              </a:ext>
            </a:extLst>
          </xdr:cNvPr>
          <xdr:cNvGrpSpPr/>
        </xdr:nvGrpSpPr>
        <xdr:grpSpPr>
          <a:xfrm>
            <a:off x="0" y="37280"/>
            <a:ext cx="8139418" cy="2330292"/>
            <a:chOff x="-76201" y="-136892"/>
            <a:chExt cx="8139545" cy="2377560"/>
          </a:xfrm>
        </xdr:grpSpPr>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76201" y="-136891"/>
              <a:ext cx="8101015" cy="2364645"/>
            </a:xfrm>
            <a:prstGeom prst="rect">
              <a:avLst/>
            </a:prstGeom>
            <a:solidFill>
              <a:srgbClr val="E5EBF7"/>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nSpc>
                  <a:spcPct val="107000"/>
                </a:lnSpc>
                <a:spcBef>
                  <a:spcPts val="0"/>
                </a:spcBef>
                <a:spcAft>
                  <a:spcPts val="0"/>
                </a:spcAft>
              </a:pPr>
              <a:r>
                <a:rPr lang="en-US" sz="2000">
                  <a:effectLst/>
                  <a:latin typeface="Britannic Bold" panose="020B0903060703020204" pitchFamily="34" charset="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2000">
                  <a:effectLst/>
                  <a:latin typeface="Britannic Bold" panose="020B0903060703020204" pitchFamily="34" charset="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2800">
                  <a:effectLst/>
                  <a:latin typeface="Britannic Bold" panose="020B0903060703020204" pitchFamily="34" charset="0"/>
                  <a:ea typeface="MS Mincho" panose="02020609040205080304" pitchFamily="49" charset="-128"/>
                  <a:cs typeface="Times New Roman" panose="02020603050405020304" pitchFamily="18" charset="0"/>
                </a:rPr>
                <a:t>INSTRUCTIONS</a:t>
              </a:r>
            </a:p>
            <a:p>
              <a:r>
                <a:rPr lang="en-US" sz="2800">
                  <a:effectLst/>
                  <a:latin typeface="Britannic Bold" panose="020B0903060703020204" pitchFamily="34" charset="0"/>
                  <a:ea typeface="MS Mincho" panose="02020609040205080304" pitchFamily="49" charset="-128"/>
                  <a:cs typeface="Times New Roman" panose="02020603050405020304" pitchFamily="18" charset="0"/>
                </a:rPr>
                <a:t>Fee for Service Educational Activity</a:t>
              </a:r>
            </a:p>
            <a:p>
              <a:r>
                <a:rPr lang="en-US" sz="2800">
                  <a:effectLst/>
                  <a:latin typeface="Britannic Bold" panose="020B0903060703020204" pitchFamily="34" charset="0"/>
                  <a:ea typeface="MS Mincho" panose="02020609040205080304" pitchFamily="49" charset="-128"/>
                  <a:cs typeface="Times New Roman" panose="02020603050405020304" pitchFamily="18" charset="0"/>
                </a:rPr>
                <a:t>Rate Review Workbook</a:t>
              </a:r>
            </a:p>
            <a:p>
              <a:pPr marL="0" marR="0">
                <a:lnSpc>
                  <a:spcPct val="107000"/>
                </a:lnSpc>
                <a:spcBef>
                  <a:spcPts val="0"/>
                </a:spcBef>
                <a:spcAft>
                  <a:spcPts val="0"/>
                </a:spcAft>
              </a:pPr>
              <a:r>
                <a:rPr lang="en-US" sz="2800">
                  <a:effectLst/>
                  <a:latin typeface="Britannic Bold" panose="020B0903060703020204" pitchFamily="34" charset="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702" y="-136892"/>
              <a:ext cx="2038642" cy="237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Picture 1" descr="A close up of a sign&#10;&#10;Description automatically generate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220" b="38136"/>
          <a:stretch>
            <a:fillRect/>
          </a:stretch>
        </xdr:blipFill>
        <xdr:spPr bwMode="auto">
          <a:xfrm>
            <a:off x="0" y="85725"/>
            <a:ext cx="714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440604</xdr:colOff>
      <xdr:row>5</xdr:row>
      <xdr:rowOff>75911</xdr:rowOff>
    </xdr:to>
    <xdr:pic>
      <xdr:nvPicPr>
        <xdr:cNvPr id="2" name="Picture 1" descr="unit log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412779" cy="86648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4</xdr:col>
          <xdr:colOff>695325</xdr:colOff>
          <xdr:row>11</xdr:row>
          <xdr:rowOff>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A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69397</xdr:rowOff>
    </xdr:from>
    <xdr:to>
      <xdr:col>4</xdr:col>
      <xdr:colOff>1266898</xdr:colOff>
      <xdr:row>5</xdr:row>
      <xdr:rowOff>127618</xdr:rowOff>
    </xdr:to>
    <xdr:pic>
      <xdr:nvPicPr>
        <xdr:cNvPr id="3" name="Picture 2" descr="unit logo">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397"/>
          <a:ext cx="6410398" cy="874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83343</xdr:rowOff>
    </xdr:from>
    <xdr:to>
      <xdr:col>2</xdr:col>
      <xdr:colOff>42863</xdr:colOff>
      <xdr:row>6</xdr:row>
      <xdr:rowOff>7673</xdr:rowOff>
    </xdr:to>
    <xdr:pic>
      <xdr:nvPicPr>
        <xdr:cNvPr id="2" name="Picture 1" descr="unit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
          <a:ext cx="6274594" cy="924455"/>
        </a:xfrm>
        <a:prstGeom prst="rect">
          <a:avLst/>
        </a:prstGeom>
        <a:noFill/>
        <a:ln>
          <a:noFill/>
        </a:ln>
      </xdr:spPr>
    </xdr:pic>
    <xdr:clientData/>
  </xdr:twoCellAnchor>
  <xdr:twoCellAnchor editAs="oneCell">
    <xdr:from>
      <xdr:col>0</xdr:col>
      <xdr:colOff>57150</xdr:colOff>
      <xdr:row>173</xdr:row>
      <xdr:rowOff>0</xdr:rowOff>
    </xdr:from>
    <xdr:to>
      <xdr:col>4</xdr:col>
      <xdr:colOff>1113215</xdr:colOff>
      <xdr:row>180</xdr:row>
      <xdr:rowOff>19050</xdr:rowOff>
    </xdr:to>
    <xdr:pic>
      <xdr:nvPicPr>
        <xdr:cNvPr id="5" name="Picture 4">
          <a:extLst>
            <a:ext uri="{FF2B5EF4-FFF2-40B4-BE49-F238E27FC236}">
              <a16:creationId xmlns:a16="http://schemas.microsoft.com/office/drawing/2014/main" id="{35F2B5FB-39A2-109C-9881-0F2E943413D8}"/>
            </a:ext>
          </a:extLst>
        </xdr:cNvPr>
        <xdr:cNvPicPr>
          <a:picLocks noChangeAspect="1"/>
        </xdr:cNvPicPr>
      </xdr:nvPicPr>
      <xdr:blipFill>
        <a:blip xmlns:r="http://schemas.openxmlformats.org/officeDocument/2006/relationships" r:embed="rId2"/>
        <a:stretch>
          <a:fillRect/>
        </a:stretch>
      </xdr:blipFill>
      <xdr:spPr>
        <a:xfrm>
          <a:off x="57150" y="16163925"/>
          <a:ext cx="10704890" cy="1181100"/>
        </a:xfrm>
        <a:prstGeom prst="rect">
          <a:avLst/>
        </a:prstGeom>
      </xdr:spPr>
    </xdr:pic>
    <xdr:clientData/>
  </xdr:twoCellAnchor>
  <xdr:twoCellAnchor editAs="oneCell">
    <xdr:from>
      <xdr:col>0</xdr:col>
      <xdr:colOff>66675</xdr:colOff>
      <xdr:row>183</xdr:row>
      <xdr:rowOff>9525</xdr:rowOff>
    </xdr:from>
    <xdr:to>
      <xdr:col>4</xdr:col>
      <xdr:colOff>951915</xdr:colOff>
      <xdr:row>187</xdr:row>
      <xdr:rowOff>142875</xdr:rowOff>
    </xdr:to>
    <xdr:pic>
      <xdr:nvPicPr>
        <xdr:cNvPr id="7" name="Picture 6">
          <a:extLst>
            <a:ext uri="{FF2B5EF4-FFF2-40B4-BE49-F238E27FC236}">
              <a16:creationId xmlns:a16="http://schemas.microsoft.com/office/drawing/2014/main" id="{18F51F2C-1406-4B03-9959-C0E1C7164AE2}"/>
            </a:ext>
          </a:extLst>
        </xdr:cNvPr>
        <xdr:cNvPicPr>
          <a:picLocks noChangeAspect="1"/>
        </xdr:cNvPicPr>
      </xdr:nvPicPr>
      <xdr:blipFill>
        <a:blip xmlns:r="http://schemas.openxmlformats.org/officeDocument/2006/relationships" r:embed="rId3"/>
        <a:stretch>
          <a:fillRect/>
        </a:stretch>
      </xdr:blipFill>
      <xdr:spPr>
        <a:xfrm>
          <a:off x="66675" y="17954625"/>
          <a:ext cx="10534065"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59532</xdr:rowOff>
    </xdr:from>
    <xdr:to>
      <xdr:col>3</xdr:col>
      <xdr:colOff>76730</xdr:colOff>
      <xdr:row>6</xdr:row>
      <xdr:rowOff>7674</xdr:rowOff>
    </xdr:to>
    <xdr:pic>
      <xdr:nvPicPr>
        <xdr:cNvPr id="3" name="Picture 2" descr="unit logo">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2"/>
          <a:ext cx="6274594" cy="9244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1714500</xdr:colOff>
      <xdr:row>5</xdr:row>
      <xdr:rowOff>91017</xdr:rowOff>
    </xdr:to>
    <xdr:pic>
      <xdr:nvPicPr>
        <xdr:cNvPr id="4" name="Picture 3" descr="unit logo">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74594" cy="9244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69057</xdr:rowOff>
    </xdr:from>
    <xdr:to>
      <xdr:col>2</xdr:col>
      <xdr:colOff>1845542</xdr:colOff>
      <xdr:row>5</xdr:row>
      <xdr:rowOff>130680</xdr:rowOff>
    </xdr:to>
    <xdr:pic>
      <xdr:nvPicPr>
        <xdr:cNvPr id="2" name="Picture 1" descr="unit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7"/>
          <a:ext cx="6417542" cy="8950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309563</xdr:colOff>
      <xdr:row>5</xdr:row>
      <xdr:rowOff>114829</xdr:rowOff>
    </xdr:to>
    <xdr:pic>
      <xdr:nvPicPr>
        <xdr:cNvPr id="3" name="Picture 2" descr="unit logo">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74594" cy="94826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443177</xdr:colOff>
      <xdr:row>5</xdr:row>
      <xdr:rowOff>154517</xdr:rowOff>
    </xdr:to>
    <xdr:pic>
      <xdr:nvPicPr>
        <xdr:cNvPr id="2" name="Picture 1" descr="unit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95761" cy="964142"/>
        </a:xfrm>
        <a:prstGeom prst="rect">
          <a:avLst/>
        </a:prstGeom>
        <a:noFill/>
        <a:ln>
          <a:noFill/>
        </a:ln>
      </xdr:spPr>
    </xdr:pic>
    <xdr:clientData/>
  </xdr:twoCellAnchor>
  <xdr:twoCellAnchor editAs="oneCell">
    <xdr:from>
      <xdr:col>0</xdr:col>
      <xdr:colOff>0</xdr:colOff>
      <xdr:row>129</xdr:row>
      <xdr:rowOff>0</xdr:rowOff>
    </xdr:from>
    <xdr:to>
      <xdr:col>14</xdr:col>
      <xdr:colOff>7408</xdr:colOff>
      <xdr:row>136</xdr:row>
      <xdr:rowOff>127000</xdr:rowOff>
    </xdr:to>
    <xdr:pic>
      <xdr:nvPicPr>
        <xdr:cNvPr id="4" name="Picture 3">
          <a:extLst>
            <a:ext uri="{FF2B5EF4-FFF2-40B4-BE49-F238E27FC236}">
              <a16:creationId xmlns:a16="http://schemas.microsoft.com/office/drawing/2014/main" id="{30F60352-C3E6-8619-1439-01D192F927E2}"/>
            </a:ext>
          </a:extLst>
        </xdr:cNvPr>
        <xdr:cNvPicPr>
          <a:picLocks noChangeAspect="1"/>
        </xdr:cNvPicPr>
      </xdr:nvPicPr>
      <xdr:blipFill>
        <a:blip xmlns:r="http://schemas.openxmlformats.org/officeDocument/2006/relationships" r:embed="rId2"/>
        <a:stretch>
          <a:fillRect/>
        </a:stretch>
      </xdr:blipFill>
      <xdr:spPr>
        <a:xfrm>
          <a:off x="0" y="12086167"/>
          <a:ext cx="17364075" cy="1238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1569244</xdr:colOff>
      <xdr:row>5</xdr:row>
      <xdr:rowOff>138642</xdr:rowOff>
    </xdr:to>
    <xdr:pic>
      <xdr:nvPicPr>
        <xdr:cNvPr id="3" name="Picture 2" descr="unit logo">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74594" cy="948267"/>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316779</xdr:colOff>
      <xdr:row>5</xdr:row>
      <xdr:rowOff>56861</xdr:rowOff>
    </xdr:to>
    <xdr:pic>
      <xdr:nvPicPr>
        <xdr:cNvPr id="2" name="Picture 1" descr="unit log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12779" cy="8664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t-az2-fs09.server.ufl.edu\fa-fs-fs01\Users\tmeena\AppData\Local\Microsoft\Windows\Temporary%20Internet%20Files\Content.Outlook\L3ESFJTR\NRF_Rate_Review_-_FY_2011-111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perations\S.%20Morris\Graduate%20School%20Fellowship%20Program\2011-2012\GSF1107001%20Budget%20for%202011-2012%20-%20ENT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MAE-%20A%20Management%20Reports\MAE-%20Management%20Budget-2016-1114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esktop\1.%20AUXILIARY\41.0%20Rate%20Review\3.%20Revised%20Spreadsheet\Future%20Form\Service-Center-Rate-Review-Template%202016_12.21.22_Version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BB- NRF"/>
      <sheetName val="Instrument Rate"/>
      <sheetName val="Peer Comparison-2"/>
      <sheetName val="payroll"/>
      <sheetName val="tool cost breakdown- Detail (2)"/>
      <sheetName val="consumables (2)"/>
      <sheetName val="gas by tool (2)"/>
      <sheetName val="tool cost yr &amp; hr"/>
      <sheetName val="room cost breakdown (2)"/>
      <sheetName val="tool use PM (2)"/>
      <sheetName val="tool cost breakdown- Detail"/>
      <sheetName val="peer comparison"/>
      <sheetName val="consumables"/>
      <sheetName val="gas by tool"/>
      <sheetName val="room cost breakdown"/>
      <sheetName val="tool use PM"/>
      <sheetName val="Service Cost - Equipment"/>
      <sheetName val="tool cost yr-hr updated"/>
      <sheetName val="peer comparison (2)"/>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Journal"/>
      <sheetName val="Parameters"/>
      <sheetName val="File Layout"/>
    </sheetNames>
    <sheetDataSet>
      <sheetData sheetId="0"/>
      <sheetData sheetId="1">
        <row r="28">
          <cell r="B28" t="str">
            <v>CRRNT</v>
          </cell>
        </row>
        <row r="29">
          <cell r="B29" t="str">
            <v>CYFWD</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itional Notes"/>
      <sheetName val="UAA Project"/>
      <sheetName val="Dashboards"/>
      <sheetName val="Annual Statement"/>
      <sheetName val="IDC 2015"/>
      <sheetName val="101-CRRNT Summary"/>
      <sheetName val="101-CYFWD Summary"/>
      <sheetName val="107-CRRNT Summary"/>
      <sheetName val="107-CYFWD Summary"/>
      <sheetName val="101,111-132 Waiver funds"/>
      <sheetName val="ROH-211 Summary"/>
      <sheetName val="212-FPP Summary"/>
      <sheetName val="UFRF Funds"/>
      <sheetName val="143 Funds"/>
      <sheetName val="171 Funds"/>
      <sheetName val="179 Funds"/>
      <sheetName val="COST SHARE-10312015"/>
      <sheetName val="2016 load"/>
      <sheetName val="PIVOT SUMMARY PERSONNEL"/>
      <sheetName val="Sheet2"/>
      <sheetName val="PIVOT SUMMARY EXP"/>
      <sheetName val="PIVOT EXP"/>
      <sheetName val="expenses wout flex"/>
      <sheetName val="Personnel Cost -2016"/>
      <sheetName val="Retiring List"/>
      <sheetName val="OPS-08312015"/>
      <sheetName val="101-09112015"/>
      <sheetName val="Monthly Cashflow"/>
      <sheetName val="Salary Savings summary - FY2015"/>
      <sheetName val="Raise Allocation"/>
      <sheetName val="NIH effort - Hugh Fan"/>
      <sheetName val="MAE Historical Budget Notes"/>
      <sheetName val="ENDOWMENTS"/>
      <sheetName val="IOU List -legacy"/>
      <sheetName val="REVISED FIL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1">
          <cell r="E11">
            <v>163638.09280000001</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eview Instructions"/>
      <sheetName val="Adm Info (1a)"/>
      <sheetName val="Operating Info (1b)"/>
      <sheetName val="Oper Info"/>
      <sheetName val="Svc Line Rev (2)"/>
      <sheetName val="Exp Pd by SC CFs (3a)"/>
      <sheetName val="Exp Pd by Other CFs (3b)"/>
      <sheetName val="Expenditure Details"/>
      <sheetName val="Exp Pd by SC CFs (3b Details)"/>
      <sheetName val="Salaries Pd by SC CF (4a)"/>
      <sheetName val="Salaries Pd by Other CF (4b)new"/>
      <sheetName val="SalariesPdbyOther CFs (4b) old"/>
      <sheetName val="Salary and Benefits Detail"/>
      <sheetName val="Equipment (5a)"/>
      <sheetName val="Space (6)"/>
      <sheetName val="Total_costs (8)"/>
      <sheetName val="Transfers Schedule (9)"/>
      <sheetName val="Profit-Loss Calc (10)"/>
      <sheetName val="Appendix A"/>
      <sheetName val="Unallowables Expenditures"/>
      <sheetName val="Unallowable Costs"/>
      <sheetName val="OMB Unallowable Accounts"/>
      <sheetName val="Accounts Description Data"/>
      <sheetName val="Drop Down Options"/>
      <sheetName val="Appendix A1"/>
    </sheetNames>
    <sheetDataSet>
      <sheetData sheetId="0"/>
      <sheetData sheetId="1"/>
      <sheetData sheetId="2"/>
      <sheetData sheetId="3">
        <row r="11">
          <cell r="C11" t="str">
            <v>Fiscal Year 2022 (July 1, 2021 through June 30, 2022)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a.ufl.edu/directive-categories/space-allocation/" TargetMode="External"/><Relationship Id="rId1" Type="http://schemas.openxmlformats.org/officeDocument/2006/relationships/hyperlink" Target="https://www.ecfr.gov/current/title-2/subtitle-A/chapter-II/part-200?toc=1"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10.xml"/><Relationship Id="rId4"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8.bin"/><Relationship Id="rId1" Type="http://schemas.openxmlformats.org/officeDocument/2006/relationships/hyperlink" Target="https://www.ecfr.gov/current/title-2/subtitle-A/chapter-II/part-200?toc=1" TargetMode="Externa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mailto:clpridgeon@ufl.ed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3.xml"/><Relationship Id="rId5" Type="http://schemas.openxmlformats.org/officeDocument/2006/relationships/printerSettings" Target="../printerSettings/printerSettings9.bin"/><Relationship Id="rId4" Type="http://schemas.openxmlformats.org/officeDocument/2006/relationships/hyperlink" Target="https://www.ecfr.gov/current/title-2/subtitle-A/chapter-II/part-200?toc=1"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6.xml"/><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22.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3.bin"/><Relationship Id="rId1" Type="http://schemas.openxmlformats.org/officeDocument/2006/relationships/hyperlink" Target="javascript:%20submitAction_win0(document.win0,'"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E9D9A-9437-43D2-AACF-32F65CCDFAE0}">
  <sheetPr>
    <pageSetUpPr fitToPage="1"/>
  </sheetPr>
  <dimension ref="A2:Q159"/>
  <sheetViews>
    <sheetView showGridLines="0" zoomScale="90" zoomScaleNormal="90" zoomScaleSheetLayoutView="70" workbookViewId="0">
      <selection activeCell="L15" sqref="L15"/>
    </sheetView>
  </sheetViews>
  <sheetFormatPr defaultColWidth="9.140625" defaultRowHeight="12.75"/>
  <cols>
    <col min="1" max="1" width="7.140625" style="59" customWidth="1"/>
    <col min="2" max="2" width="15" style="59" customWidth="1"/>
    <col min="3" max="3" width="12.140625" style="59" customWidth="1"/>
    <col min="4" max="4" width="18.28515625" style="59" customWidth="1"/>
    <col min="5" max="5" width="13" style="59" customWidth="1"/>
    <col min="6" max="6" width="11.5703125" style="59" customWidth="1"/>
    <col min="7" max="7" width="11.42578125" style="59" customWidth="1"/>
    <col min="8" max="10" width="9.140625" style="59"/>
    <col min="11" max="11" width="6" style="59" customWidth="1"/>
    <col min="12" max="12" width="19.7109375" style="59" customWidth="1"/>
    <col min="13" max="13" width="9.140625" style="59" customWidth="1"/>
    <col min="14" max="16384" width="9.140625" style="59"/>
  </cols>
  <sheetData>
    <row r="2" spans="1:17" ht="54" customHeight="1">
      <c r="L2"/>
    </row>
    <row r="3" spans="1:17" ht="54" customHeight="1">
      <c r="A3" s="60"/>
      <c r="B3" s="60"/>
      <c r="C3" s="60"/>
      <c r="D3" s="60"/>
      <c r="E3" s="60"/>
      <c r="F3" s="60"/>
      <c r="G3" s="60"/>
      <c r="H3" s="60"/>
      <c r="I3" s="60"/>
      <c r="J3" s="60"/>
      <c r="L3"/>
    </row>
    <row r="4" spans="1:17" ht="36" customHeight="1">
      <c r="A4" s="60"/>
      <c r="B4" s="60"/>
      <c r="C4" s="60"/>
      <c r="D4" s="60"/>
      <c r="E4" s="60"/>
      <c r="F4" s="60"/>
      <c r="G4" s="60"/>
      <c r="H4" s="60"/>
      <c r="I4" s="60"/>
      <c r="J4" s="60"/>
      <c r="L4"/>
    </row>
    <row r="5" spans="1:17" ht="21.75" customHeight="1">
      <c r="L5"/>
    </row>
    <row r="6" spans="1:17" ht="8.25" customHeight="1">
      <c r="L6"/>
    </row>
    <row r="7" spans="1:17" ht="14.25" customHeight="1">
      <c r="A7" s="60"/>
      <c r="B7" s="60"/>
      <c r="C7" s="60"/>
      <c r="D7" s="60"/>
      <c r="E7" s="60"/>
      <c r="F7" s="60"/>
      <c r="G7" s="60"/>
      <c r="H7" s="60"/>
      <c r="I7" s="60"/>
      <c r="J7" s="60"/>
      <c r="L7"/>
      <c r="Q7" s="130"/>
    </row>
    <row r="8" spans="1:17">
      <c r="L8"/>
      <c r="Q8" s="211"/>
    </row>
    <row r="9" spans="1:17" ht="20.25" thickBot="1">
      <c r="A9" s="63" t="s">
        <v>3159</v>
      </c>
      <c r="B9" s="63"/>
      <c r="C9" s="63"/>
      <c r="D9" s="63"/>
      <c r="E9" s="63"/>
      <c r="F9" s="63"/>
      <c r="G9" s="63"/>
      <c r="H9" s="63"/>
      <c r="I9" s="63"/>
      <c r="J9" s="63"/>
      <c r="K9"/>
    </row>
    <row r="10" spans="1:17" ht="15.75" thickTop="1">
      <c r="A10" s="61"/>
    </row>
    <row r="11" spans="1:17" ht="93" customHeight="1">
      <c r="A11" s="551" t="s">
        <v>3258</v>
      </c>
      <c r="B11" s="551"/>
      <c r="C11" s="551"/>
      <c r="D11" s="551"/>
      <c r="E11" s="551"/>
      <c r="F11" s="551"/>
      <c r="G11" s="551"/>
      <c r="H11" s="551"/>
      <c r="I11" s="551"/>
      <c r="J11" s="551"/>
    </row>
    <row r="12" spans="1:17" ht="20.25" thickBot="1">
      <c r="A12" s="63" t="s">
        <v>115</v>
      </c>
      <c r="B12" s="63"/>
      <c r="C12" s="63"/>
      <c r="D12" s="63"/>
      <c r="E12" s="63"/>
      <c r="F12" s="63"/>
      <c r="G12" s="63"/>
      <c r="H12" s="63"/>
      <c r="I12" s="63"/>
      <c r="J12" s="63"/>
      <c r="K12"/>
    </row>
    <row r="13" spans="1:17" ht="13.5" thickTop="1"/>
    <row r="14" spans="1:17" ht="36.75" customHeight="1">
      <c r="A14" s="64">
        <v>1</v>
      </c>
      <c r="B14" s="555" t="s">
        <v>3160</v>
      </c>
      <c r="C14" s="555"/>
      <c r="D14" s="555"/>
      <c r="E14" s="555"/>
      <c r="F14" s="555"/>
      <c r="G14" s="555"/>
      <c r="H14" s="555"/>
      <c r="I14" s="555"/>
      <c r="J14" s="555"/>
    </row>
    <row r="15" spans="1:17" ht="51.75" customHeight="1">
      <c r="A15" s="64">
        <v>2</v>
      </c>
      <c r="B15" s="551" t="s">
        <v>3257</v>
      </c>
      <c r="C15" s="551"/>
      <c r="D15" s="551"/>
      <c r="E15" s="551"/>
      <c r="F15" s="551"/>
      <c r="G15" s="551"/>
      <c r="H15" s="551"/>
      <c r="I15" s="551"/>
      <c r="J15" s="551"/>
    </row>
    <row r="16" spans="1:17" ht="49.5" customHeight="1">
      <c r="A16" s="64">
        <v>3</v>
      </c>
      <c r="B16" s="551" t="s">
        <v>3161</v>
      </c>
      <c r="C16" s="551"/>
      <c r="D16" s="551"/>
      <c r="E16" s="551"/>
      <c r="F16" s="551"/>
      <c r="G16" s="551"/>
      <c r="H16" s="551"/>
      <c r="I16" s="551"/>
      <c r="J16" s="551"/>
    </row>
    <row r="17" spans="1:11" ht="30.75" customHeight="1">
      <c r="A17" s="64">
        <v>4</v>
      </c>
      <c r="B17" s="551" t="s">
        <v>3162</v>
      </c>
      <c r="C17" s="551"/>
      <c r="D17" s="551"/>
      <c r="E17" s="551"/>
      <c r="F17" s="551"/>
      <c r="G17" s="551"/>
      <c r="H17" s="551"/>
      <c r="I17" s="551"/>
      <c r="J17" s="551"/>
    </row>
    <row r="18" spans="1:11" ht="12" customHeight="1">
      <c r="A18" s="64"/>
      <c r="B18" s="65"/>
      <c r="C18" s="65"/>
      <c r="D18" s="65"/>
      <c r="E18" s="65"/>
      <c r="F18" s="65"/>
      <c r="G18" s="65"/>
      <c r="H18" s="65"/>
      <c r="I18" s="65"/>
      <c r="J18" s="65"/>
    </row>
    <row r="19" spans="1:11" ht="31.5" customHeight="1">
      <c r="A19" s="64">
        <v>5</v>
      </c>
      <c r="B19" s="551" t="s">
        <v>3163</v>
      </c>
      <c r="C19" s="551"/>
      <c r="D19" s="551"/>
      <c r="E19" s="551"/>
      <c r="F19" s="551"/>
      <c r="G19" s="551"/>
      <c r="H19" s="551"/>
      <c r="I19" s="551"/>
      <c r="J19" s="551"/>
    </row>
    <row r="20" spans="1:11" ht="18.75">
      <c r="A20" s="64"/>
    </row>
    <row r="21" spans="1:11" ht="17.25" customHeight="1" thickBot="1">
      <c r="A21" s="62" t="s">
        <v>116</v>
      </c>
      <c r="B21" s="63"/>
      <c r="C21" s="63"/>
      <c r="D21" s="63"/>
      <c r="E21" s="63"/>
      <c r="F21" s="63"/>
      <c r="G21" s="63"/>
      <c r="H21" s="63"/>
      <c r="I21" s="63"/>
      <c r="J21" s="63"/>
      <c r="K21"/>
    </row>
    <row r="22" spans="1:11" ht="13.5" thickTop="1"/>
    <row r="23" spans="1:11" ht="21.75" thickBot="1">
      <c r="A23" s="553" t="s">
        <v>3164</v>
      </c>
      <c r="B23" s="553"/>
      <c r="C23" s="553"/>
      <c r="D23" s="553"/>
      <c r="E23" s="553"/>
      <c r="F23" s="553"/>
      <c r="G23" s="553"/>
      <c r="H23" s="553"/>
      <c r="I23" s="553"/>
      <c r="J23" s="553"/>
    </row>
    <row r="24" spans="1:11" ht="13.5" thickTop="1"/>
    <row r="25" spans="1:11" ht="21">
      <c r="A25" s="552" t="s">
        <v>3168</v>
      </c>
      <c r="B25" s="552"/>
      <c r="C25" s="552"/>
      <c r="D25" s="552"/>
      <c r="E25" s="552"/>
      <c r="F25" s="552"/>
      <c r="G25" s="552"/>
      <c r="H25" s="552"/>
      <c r="I25" s="552"/>
      <c r="J25" s="552"/>
    </row>
    <row r="27" spans="1:11" ht="50.25" customHeight="1">
      <c r="A27" s="64">
        <v>1</v>
      </c>
      <c r="B27" s="551" t="s">
        <v>3169</v>
      </c>
      <c r="C27" s="551"/>
      <c r="D27" s="551"/>
      <c r="E27" s="551"/>
      <c r="F27" s="551"/>
      <c r="G27" s="551"/>
      <c r="H27" s="551"/>
      <c r="I27" s="551"/>
      <c r="J27" s="551"/>
      <c r="K27" s="433"/>
    </row>
    <row r="29" spans="1:11" ht="21">
      <c r="A29" s="552" t="s">
        <v>3170</v>
      </c>
      <c r="B29" s="552"/>
      <c r="C29" s="552"/>
      <c r="D29" s="552"/>
      <c r="E29" s="552"/>
      <c r="F29" s="552"/>
      <c r="G29" s="552"/>
      <c r="H29" s="552"/>
      <c r="I29" s="552"/>
      <c r="J29" s="552"/>
    </row>
    <row r="31" spans="1:11" ht="36" customHeight="1">
      <c r="A31" s="64">
        <v>1</v>
      </c>
      <c r="B31" s="551" t="s">
        <v>3252</v>
      </c>
      <c r="C31" s="551"/>
      <c r="D31" s="551"/>
      <c r="E31" s="551"/>
      <c r="F31" s="551"/>
      <c r="G31" s="551"/>
      <c r="H31" s="551"/>
      <c r="I31" s="551"/>
      <c r="J31" s="551"/>
      <c r="K31" s="434"/>
    </row>
    <row r="33" spans="1:10" ht="21">
      <c r="A33" s="552" t="s">
        <v>3171</v>
      </c>
      <c r="B33" s="552"/>
      <c r="C33" s="552"/>
      <c r="D33" s="552"/>
      <c r="E33" s="552"/>
      <c r="F33" s="552"/>
      <c r="G33" s="552"/>
      <c r="H33" s="552"/>
      <c r="I33" s="552"/>
      <c r="J33" s="552"/>
    </row>
    <row r="34" spans="1:10" ht="18.75">
      <c r="A34" s="419" t="s">
        <v>3172</v>
      </c>
      <c r="C34" s="419"/>
      <c r="D34" s="419"/>
      <c r="E34" s="419"/>
      <c r="F34" s="419"/>
      <c r="G34" s="419"/>
      <c r="H34" s="419"/>
      <c r="I34" s="419"/>
      <c r="J34" s="419"/>
    </row>
    <row r="35" spans="1:10" ht="38.25" customHeight="1">
      <c r="A35" s="64">
        <v>1</v>
      </c>
      <c r="B35" s="551" t="s">
        <v>3263</v>
      </c>
      <c r="C35" s="551"/>
      <c r="D35" s="551"/>
      <c r="E35" s="551"/>
      <c r="F35" s="551"/>
      <c r="G35" s="551"/>
      <c r="H35" s="551"/>
      <c r="I35" s="551"/>
      <c r="J35" s="551"/>
    </row>
    <row r="36" spans="1:10" ht="30.75" customHeight="1">
      <c r="A36" s="64">
        <v>2</v>
      </c>
      <c r="B36" s="551" t="s">
        <v>3253</v>
      </c>
      <c r="C36" s="551"/>
      <c r="D36" s="551"/>
      <c r="E36" s="551"/>
      <c r="F36" s="551"/>
      <c r="G36" s="551"/>
      <c r="H36" s="551"/>
      <c r="I36" s="551"/>
      <c r="J36" s="551"/>
    </row>
    <row r="37" spans="1:10" ht="30" customHeight="1">
      <c r="A37" s="64">
        <v>3</v>
      </c>
      <c r="B37" s="551" t="s">
        <v>3165</v>
      </c>
      <c r="C37" s="551"/>
      <c r="D37" s="551"/>
      <c r="E37" s="551"/>
      <c r="F37" s="551"/>
      <c r="G37" s="551"/>
      <c r="H37" s="551"/>
      <c r="I37" s="551"/>
      <c r="J37" s="551"/>
    </row>
    <row r="38" spans="1:10" ht="62.25" customHeight="1">
      <c r="A38" s="64">
        <v>4</v>
      </c>
      <c r="B38" s="551" t="s">
        <v>3254</v>
      </c>
      <c r="C38" s="551"/>
      <c r="D38" s="551"/>
      <c r="E38" s="551"/>
      <c r="F38" s="551"/>
      <c r="G38" s="551"/>
      <c r="H38" s="551"/>
      <c r="I38" s="551"/>
      <c r="J38" s="551"/>
    </row>
    <row r="39" spans="1:10" ht="32.25" customHeight="1">
      <c r="A39" s="64">
        <v>5</v>
      </c>
      <c r="B39" s="551" t="s">
        <v>3255</v>
      </c>
      <c r="C39" s="551"/>
      <c r="D39" s="551"/>
      <c r="E39" s="551"/>
      <c r="F39" s="551"/>
      <c r="G39" s="551"/>
      <c r="H39" s="551"/>
      <c r="I39" s="551"/>
      <c r="J39" s="551"/>
    </row>
    <row r="40" spans="1:10" ht="18.75" customHeight="1">
      <c r="A40" s="64">
        <v>6</v>
      </c>
      <c r="B40" s="551" t="s">
        <v>3256</v>
      </c>
      <c r="C40" s="554"/>
      <c r="D40" s="554"/>
      <c r="E40" s="554"/>
      <c r="F40" s="554"/>
      <c r="G40" s="554"/>
      <c r="H40" s="554"/>
      <c r="I40" s="554"/>
      <c r="J40" s="554"/>
    </row>
    <row r="41" spans="1:10" ht="48" customHeight="1" thickBot="1">
      <c r="A41" s="64"/>
      <c r="B41" s="554"/>
      <c r="C41" s="554"/>
      <c r="D41" s="554"/>
      <c r="E41" s="554"/>
      <c r="F41" s="554"/>
      <c r="G41" s="554"/>
      <c r="H41" s="554"/>
      <c r="I41" s="554"/>
      <c r="J41" s="554"/>
    </row>
    <row r="42" spans="1:10" ht="48" customHeight="1" thickBot="1">
      <c r="A42" s="64"/>
      <c r="B42" s="207" t="s">
        <v>117</v>
      </c>
      <c r="C42" s="207" t="s">
        <v>123</v>
      </c>
      <c r="D42" s="207" t="s">
        <v>2841</v>
      </c>
      <c r="E42" s="207" t="s">
        <v>2842</v>
      </c>
      <c r="F42" s="66"/>
      <c r="G42" s="66"/>
      <c r="H42" s="66"/>
      <c r="I42" s="66"/>
      <c r="J42" s="66"/>
    </row>
    <row r="43" spans="1:10" ht="58.5" customHeight="1" thickBot="1">
      <c r="A43" s="64"/>
      <c r="B43" s="206" t="s">
        <v>149</v>
      </c>
      <c r="C43" s="67" t="s">
        <v>119</v>
      </c>
      <c r="D43" s="67" t="s">
        <v>120</v>
      </c>
      <c r="E43" s="68" t="s">
        <v>121</v>
      </c>
      <c r="F43" s="66"/>
      <c r="G43" s="66"/>
      <c r="H43" s="66"/>
      <c r="I43" s="66"/>
      <c r="J43" s="66"/>
    </row>
    <row r="44" spans="1:10" ht="31.5" customHeight="1" thickBot="1">
      <c r="A44" s="64"/>
      <c r="B44" s="209" t="s">
        <v>2925</v>
      </c>
      <c r="C44" s="208" t="s">
        <v>2927</v>
      </c>
      <c r="D44" s="416">
        <v>0.18</v>
      </c>
      <c r="E44" s="417">
        <v>39120.5</v>
      </c>
      <c r="F44" s="66"/>
      <c r="G44" s="66"/>
      <c r="H44" s="66"/>
      <c r="I44" s="66"/>
      <c r="J44" s="66"/>
    </row>
    <row r="45" spans="1:10" ht="48" customHeight="1" thickBot="1">
      <c r="A45" s="64"/>
      <c r="B45" s="209" t="s">
        <v>3167</v>
      </c>
      <c r="C45" s="208" t="s">
        <v>3166</v>
      </c>
      <c r="D45" s="416">
        <v>78.5</v>
      </c>
      <c r="E45" s="418">
        <v>340</v>
      </c>
      <c r="F45" s="66"/>
      <c r="G45" s="66"/>
      <c r="H45" s="66"/>
      <c r="I45" s="66"/>
      <c r="J45" s="66"/>
    </row>
    <row r="46" spans="1:10" ht="27.75" customHeight="1">
      <c r="A46" s="64"/>
    </row>
    <row r="47" spans="1:10" ht="78" customHeight="1">
      <c r="A47" s="64">
        <v>7</v>
      </c>
      <c r="B47" s="551" t="s">
        <v>3173</v>
      </c>
      <c r="C47" s="554"/>
      <c r="D47" s="554"/>
      <c r="E47" s="554"/>
      <c r="F47" s="554"/>
      <c r="G47" s="554"/>
      <c r="H47" s="554"/>
      <c r="I47" s="554"/>
      <c r="J47" s="554"/>
    </row>
    <row r="48" spans="1:10" ht="18.75" customHeight="1">
      <c r="A48" s="64"/>
      <c r="B48" s="415"/>
      <c r="C48" s="415"/>
      <c r="D48" s="415"/>
      <c r="E48" s="415"/>
      <c r="F48" s="415"/>
      <c r="G48" s="415"/>
      <c r="H48" s="415"/>
      <c r="I48" s="415"/>
      <c r="J48" s="415"/>
    </row>
    <row r="49" spans="1:10" ht="21.75" thickBot="1">
      <c r="A49" s="553" t="s">
        <v>3174</v>
      </c>
      <c r="B49" s="553"/>
      <c r="C49" s="553"/>
      <c r="D49" s="553"/>
      <c r="E49" s="553"/>
      <c r="F49" s="553"/>
      <c r="G49" s="553"/>
      <c r="H49" s="553"/>
      <c r="I49" s="553"/>
      <c r="J49" s="553"/>
    </row>
    <row r="50" spans="1:10" ht="14.25" customHeight="1" thickTop="1">
      <c r="A50" s="420"/>
      <c r="B50" s="420"/>
      <c r="C50" s="420"/>
      <c r="D50" s="420"/>
      <c r="E50" s="420"/>
      <c r="F50" s="420"/>
      <c r="G50" s="420"/>
      <c r="H50" s="420"/>
      <c r="I50" s="420"/>
      <c r="J50" s="420"/>
    </row>
    <row r="51" spans="1:10" ht="21">
      <c r="A51" s="552" t="s">
        <v>3175</v>
      </c>
      <c r="B51" s="552"/>
      <c r="C51" s="552"/>
      <c r="D51" s="552"/>
      <c r="E51" s="552"/>
      <c r="F51" s="552"/>
      <c r="G51" s="552"/>
      <c r="H51" s="552"/>
      <c r="I51" s="552"/>
      <c r="J51" s="552"/>
    </row>
    <row r="52" spans="1:10" ht="15.75" customHeight="1">
      <c r="C52" s="420"/>
      <c r="D52" s="420"/>
      <c r="E52" s="420"/>
      <c r="F52" s="420"/>
      <c r="G52" s="420"/>
      <c r="H52" s="420"/>
      <c r="I52" s="420"/>
      <c r="J52" s="420"/>
    </row>
    <row r="53" spans="1:10" ht="18.75">
      <c r="A53" s="64">
        <v>1</v>
      </c>
      <c r="B53" s="551" t="s">
        <v>3176</v>
      </c>
      <c r="C53" s="554"/>
      <c r="D53" s="554"/>
      <c r="E53" s="554"/>
      <c r="F53" s="554"/>
      <c r="G53" s="554"/>
      <c r="H53" s="554"/>
      <c r="I53" s="554"/>
      <c r="J53" s="554"/>
    </row>
    <row r="54" spans="1:10" ht="21">
      <c r="A54" s="64"/>
      <c r="C54" s="420"/>
      <c r="D54" s="420"/>
      <c r="E54" s="420"/>
      <c r="F54" s="420"/>
      <c r="G54" s="420"/>
      <c r="H54" s="420"/>
      <c r="I54" s="420"/>
      <c r="J54" s="420"/>
    </row>
    <row r="55" spans="1:10" ht="21">
      <c r="A55" s="552" t="s">
        <v>3177</v>
      </c>
      <c r="B55" s="552"/>
      <c r="C55" s="552"/>
      <c r="D55" s="552"/>
      <c r="E55" s="552"/>
      <c r="F55" s="552"/>
      <c r="G55" s="552"/>
      <c r="H55" s="552"/>
      <c r="I55" s="552"/>
      <c r="J55" s="552"/>
    </row>
    <row r="56" spans="1:10" ht="21">
      <c r="A56" s="421"/>
      <c r="C56" s="420"/>
      <c r="D56" s="420"/>
      <c r="E56" s="420"/>
      <c r="F56" s="420"/>
      <c r="G56" s="420"/>
      <c r="H56" s="420"/>
      <c r="I56" s="420"/>
      <c r="J56" s="420"/>
    </row>
    <row r="57" spans="1:10" ht="55.5" customHeight="1">
      <c r="A57" s="64">
        <v>1</v>
      </c>
      <c r="B57" s="551" t="s">
        <v>3264</v>
      </c>
      <c r="C57" s="554"/>
      <c r="D57" s="554"/>
      <c r="E57" s="554"/>
      <c r="F57" s="554"/>
      <c r="G57" s="554"/>
      <c r="H57" s="554"/>
      <c r="I57" s="554"/>
      <c r="J57" s="554"/>
    </row>
    <row r="58" spans="1:10" ht="47.25" customHeight="1">
      <c r="A58" s="64">
        <v>2</v>
      </c>
      <c r="B58" s="551" t="s">
        <v>3245</v>
      </c>
      <c r="C58" s="554"/>
      <c r="D58" s="554"/>
      <c r="E58" s="554"/>
      <c r="F58" s="554"/>
      <c r="G58" s="554"/>
      <c r="H58" s="554"/>
      <c r="I58" s="554"/>
      <c r="J58" s="554"/>
    </row>
    <row r="59" spans="1:10" ht="60.75" customHeight="1">
      <c r="A59" s="64">
        <v>3</v>
      </c>
      <c r="B59" s="551" t="s">
        <v>3302</v>
      </c>
      <c r="C59" s="554"/>
      <c r="D59" s="554"/>
      <c r="E59" s="554"/>
      <c r="F59" s="554"/>
      <c r="G59" s="554"/>
      <c r="H59" s="554"/>
      <c r="I59" s="554"/>
      <c r="J59" s="554"/>
    </row>
    <row r="60" spans="1:10" ht="40.5" customHeight="1">
      <c r="A60" s="64">
        <v>4</v>
      </c>
      <c r="B60" s="551" t="s">
        <v>3246</v>
      </c>
      <c r="C60" s="554"/>
      <c r="D60" s="554"/>
      <c r="E60" s="554"/>
      <c r="F60" s="554"/>
      <c r="G60" s="554"/>
      <c r="H60" s="554"/>
      <c r="I60" s="554"/>
      <c r="J60" s="554"/>
    </row>
    <row r="61" spans="1:10" ht="32.25" customHeight="1">
      <c r="A61" s="64">
        <v>5</v>
      </c>
      <c r="B61" s="551" t="s">
        <v>3247</v>
      </c>
      <c r="C61" s="554"/>
      <c r="D61" s="554"/>
      <c r="E61" s="554"/>
      <c r="F61" s="554"/>
      <c r="G61" s="554"/>
      <c r="H61" s="554"/>
      <c r="I61" s="554"/>
      <c r="J61" s="554"/>
    </row>
    <row r="62" spans="1:10" ht="76.5" customHeight="1">
      <c r="A62" s="64">
        <v>6</v>
      </c>
      <c r="B62" s="551" t="s">
        <v>3248</v>
      </c>
      <c r="C62" s="554"/>
      <c r="D62" s="554"/>
      <c r="E62" s="554"/>
      <c r="F62" s="554"/>
      <c r="G62" s="554"/>
      <c r="H62" s="554"/>
      <c r="I62" s="554"/>
      <c r="J62" s="554"/>
    </row>
    <row r="63" spans="1:10" ht="42.75" customHeight="1">
      <c r="A63" s="64">
        <v>7</v>
      </c>
      <c r="B63" s="566" t="s">
        <v>3180</v>
      </c>
      <c r="C63" s="566"/>
      <c r="D63" s="566"/>
      <c r="E63" s="566"/>
      <c r="F63" s="566"/>
      <c r="G63" s="566"/>
      <c r="H63" s="566"/>
      <c r="I63" s="566"/>
      <c r="J63" s="566"/>
    </row>
    <row r="64" spans="1:10" ht="20.25" customHeight="1">
      <c r="A64" s="64">
        <v>8</v>
      </c>
      <c r="B64" s="567" t="s">
        <v>3193</v>
      </c>
      <c r="C64" s="568"/>
      <c r="D64" s="568"/>
      <c r="E64" s="568"/>
      <c r="F64" s="568"/>
      <c r="G64" s="568"/>
      <c r="H64" s="568"/>
      <c r="I64" s="568"/>
      <c r="J64" s="568"/>
    </row>
    <row r="65" spans="2:10" ht="52.5" customHeight="1">
      <c r="B65" s="551" t="s">
        <v>3250</v>
      </c>
      <c r="C65" s="551"/>
      <c r="D65" s="551"/>
      <c r="E65" s="551"/>
      <c r="F65" s="551"/>
      <c r="G65" s="551"/>
      <c r="H65" s="551"/>
      <c r="I65" s="551"/>
      <c r="J65" s="551"/>
    </row>
    <row r="66" spans="2:10" ht="15.75">
      <c r="B66" s="551" t="s">
        <v>3200</v>
      </c>
      <c r="C66" s="551"/>
      <c r="D66" s="551"/>
      <c r="E66" s="551"/>
      <c r="F66" s="551"/>
      <c r="G66" s="551"/>
      <c r="H66" s="551"/>
      <c r="I66" s="551"/>
      <c r="J66" s="551"/>
    </row>
    <row r="67" spans="2:10" ht="15.75">
      <c r="B67" s="482" t="s">
        <v>3268</v>
      </c>
    </row>
    <row r="68" spans="2:10" ht="15.75">
      <c r="B68" s="482" t="s">
        <v>3269</v>
      </c>
    </row>
    <row r="69" spans="2:10" ht="15.75">
      <c r="B69" s="482" t="s">
        <v>3270</v>
      </c>
    </row>
    <row r="70" spans="2:10" ht="15.75">
      <c r="B70" s="482" t="s">
        <v>3271</v>
      </c>
    </row>
    <row r="71" spans="2:10" ht="15.75">
      <c r="B71" s="482" t="s">
        <v>3272</v>
      </c>
    </row>
    <row r="72" spans="2:10" ht="15.75">
      <c r="B72" s="482" t="s">
        <v>3273</v>
      </c>
    </row>
    <row r="73" spans="2:10" ht="15.75">
      <c r="B73" s="482" t="s">
        <v>3274</v>
      </c>
    </row>
    <row r="74" spans="2:10" ht="15.75">
      <c r="B74" s="482" t="s">
        <v>3194</v>
      </c>
    </row>
    <row r="75" spans="2:10" ht="15.75">
      <c r="B75" s="482" t="s">
        <v>3275</v>
      </c>
    </row>
    <row r="76" spans="2:10" ht="15.75">
      <c r="B76" s="482" t="s">
        <v>3276</v>
      </c>
    </row>
    <row r="77" spans="2:10" ht="15.75">
      <c r="B77" s="482" t="s">
        <v>3277</v>
      </c>
    </row>
    <row r="78" spans="2:10" ht="15.75">
      <c r="B78" s="482" t="s">
        <v>3278</v>
      </c>
    </row>
    <row r="79" spans="2:10" ht="15.75">
      <c r="B79" s="482" t="s">
        <v>3279</v>
      </c>
    </row>
    <row r="80" spans="2:10" ht="18" customHeight="1">
      <c r="B80" s="482" t="s">
        <v>3280</v>
      </c>
    </row>
    <row r="81" spans="2:3" ht="15.75" customHeight="1">
      <c r="B81" s="482"/>
      <c r="C81" s="482" t="s">
        <v>3249</v>
      </c>
    </row>
    <row r="82" spans="2:3" ht="15.75">
      <c r="B82" s="482" t="s">
        <v>3281</v>
      </c>
    </row>
    <row r="83" spans="2:3" ht="15.75">
      <c r="B83" s="482" t="s">
        <v>3282</v>
      </c>
    </row>
    <row r="84" spans="2:3" ht="15.75">
      <c r="B84" s="482" t="s">
        <v>3283</v>
      </c>
    </row>
    <row r="85" spans="2:3" ht="15.75">
      <c r="B85" s="482" t="s">
        <v>3284</v>
      </c>
    </row>
    <row r="86" spans="2:3" ht="15.75">
      <c r="B86" s="482" t="s">
        <v>3285</v>
      </c>
    </row>
    <row r="87" spans="2:3" ht="15.75">
      <c r="B87" s="482" t="s">
        <v>3286</v>
      </c>
    </row>
    <row r="88" spans="2:3" ht="15.75">
      <c r="B88" s="482" t="s">
        <v>3287</v>
      </c>
    </row>
    <row r="89" spans="2:3" ht="15.75">
      <c r="B89" s="482" t="s">
        <v>3288</v>
      </c>
    </row>
    <row r="90" spans="2:3" ht="15.75">
      <c r="B90" s="482" t="s">
        <v>3289</v>
      </c>
    </row>
    <row r="91" spans="2:3" ht="15.75">
      <c r="B91" s="482" t="s">
        <v>3290</v>
      </c>
    </row>
    <row r="92" spans="2:3" ht="15.75">
      <c r="B92" s="482" t="s">
        <v>3291</v>
      </c>
    </row>
    <row r="93" spans="2:3" ht="15.75">
      <c r="B93" s="482" t="s">
        <v>3292</v>
      </c>
    </row>
    <row r="94" spans="2:3" ht="15.75">
      <c r="B94" s="482" t="s">
        <v>3293</v>
      </c>
    </row>
    <row r="95" spans="2:3" ht="15.75">
      <c r="B95" s="482" t="s">
        <v>3294</v>
      </c>
    </row>
    <row r="96" spans="2:3" ht="15.75">
      <c r="B96" s="482" t="s">
        <v>3295</v>
      </c>
    </row>
    <row r="97" spans="1:10" ht="15.75">
      <c r="B97" s="482" t="s">
        <v>3296</v>
      </c>
    </row>
    <row r="98" spans="1:10" ht="15.75">
      <c r="B98" s="482" t="s">
        <v>3195</v>
      </c>
    </row>
    <row r="99" spans="1:10" ht="15.75">
      <c r="B99" s="482" t="s">
        <v>3196</v>
      </c>
    </row>
    <row r="100" spans="1:10" ht="15.75">
      <c r="B100" s="482" t="s">
        <v>3197</v>
      </c>
    </row>
    <row r="101" spans="1:10" ht="15.75">
      <c r="B101" s="482" t="s">
        <v>3198</v>
      </c>
    </row>
    <row r="102" spans="1:10" ht="15.75">
      <c r="B102" s="482" t="s">
        <v>3199</v>
      </c>
    </row>
    <row r="103" spans="1:10" ht="15.75">
      <c r="B103" s="482" t="s">
        <v>3297</v>
      </c>
    </row>
    <row r="104" spans="1:10" ht="15.75">
      <c r="B104" s="482"/>
    </row>
    <row r="105" spans="1:10" ht="63" customHeight="1">
      <c r="A105" s="64">
        <v>9</v>
      </c>
      <c r="B105" s="551" t="s">
        <v>3181</v>
      </c>
      <c r="C105" s="551"/>
      <c r="D105" s="551"/>
      <c r="E105" s="551"/>
      <c r="F105" s="551"/>
      <c r="G105" s="551"/>
      <c r="H105" s="551"/>
      <c r="I105" s="551"/>
      <c r="J105" s="551"/>
    </row>
    <row r="106" spans="1:10" ht="26.25" customHeight="1" thickBot="1">
      <c r="A106" s="553" t="s">
        <v>3179</v>
      </c>
      <c r="B106" s="553"/>
      <c r="C106" s="553"/>
      <c r="D106" s="553"/>
      <c r="E106" s="553"/>
      <c r="F106" s="553"/>
      <c r="G106" s="553"/>
      <c r="H106" s="553"/>
      <c r="I106" s="553"/>
      <c r="J106" s="553"/>
    </row>
    <row r="107" spans="1:10" ht="13.5" thickTop="1"/>
    <row r="108" spans="1:10" ht="21">
      <c r="A108" s="552" t="s">
        <v>3182</v>
      </c>
      <c r="B108" s="552"/>
      <c r="C108" s="552"/>
      <c r="D108" s="552"/>
      <c r="E108" s="552"/>
      <c r="F108" s="552"/>
      <c r="G108" s="552"/>
      <c r="H108" s="552"/>
      <c r="I108" s="552"/>
      <c r="J108" s="552"/>
    </row>
    <row r="110" spans="1:10" ht="35.25" customHeight="1">
      <c r="A110" s="64">
        <v>1</v>
      </c>
      <c r="B110" s="551" t="s">
        <v>3183</v>
      </c>
      <c r="C110" s="551"/>
      <c r="D110" s="551"/>
      <c r="E110" s="551"/>
      <c r="F110" s="551"/>
      <c r="G110" s="551"/>
      <c r="H110" s="551"/>
      <c r="I110" s="551"/>
      <c r="J110" s="551"/>
    </row>
    <row r="112" spans="1:10" ht="21">
      <c r="A112" s="552" t="s">
        <v>3265</v>
      </c>
      <c r="B112" s="552"/>
      <c r="C112" s="552"/>
      <c r="D112" s="552"/>
      <c r="E112" s="552"/>
      <c r="F112" s="552"/>
      <c r="G112" s="552"/>
      <c r="H112" s="552"/>
      <c r="I112" s="552"/>
      <c r="J112" s="552"/>
    </row>
    <row r="114" spans="1:10" ht="124.5" customHeight="1">
      <c r="A114" s="64">
        <v>1</v>
      </c>
      <c r="B114" s="551" t="s">
        <v>3242</v>
      </c>
      <c r="C114" s="551"/>
      <c r="D114" s="551"/>
      <c r="E114" s="551"/>
      <c r="F114" s="551"/>
      <c r="G114" s="551"/>
      <c r="H114" s="551"/>
      <c r="I114" s="551"/>
      <c r="J114" s="551"/>
    </row>
    <row r="115" spans="1:10" ht="45.75" customHeight="1">
      <c r="A115" s="64">
        <v>2</v>
      </c>
      <c r="B115" s="551" t="s">
        <v>3240</v>
      </c>
      <c r="C115" s="551"/>
      <c r="D115" s="551"/>
      <c r="E115" s="551"/>
      <c r="F115" s="551"/>
      <c r="G115" s="551"/>
      <c r="H115" s="551"/>
      <c r="I115" s="551"/>
      <c r="J115" s="551"/>
    </row>
    <row r="116" spans="1:10" ht="39" customHeight="1">
      <c r="A116" s="64">
        <v>3</v>
      </c>
      <c r="B116" s="551" t="s">
        <v>3186</v>
      </c>
      <c r="C116" s="551"/>
      <c r="D116" s="551"/>
      <c r="E116" s="551"/>
      <c r="F116" s="551"/>
      <c r="G116" s="551"/>
      <c r="H116" s="551"/>
      <c r="I116" s="551"/>
      <c r="J116" s="551"/>
    </row>
    <row r="117" spans="1:10" ht="53.25" customHeight="1">
      <c r="A117" s="64">
        <v>4</v>
      </c>
      <c r="B117" s="562" t="s">
        <v>3201</v>
      </c>
      <c r="C117" s="562"/>
      <c r="D117" s="562"/>
      <c r="E117" s="562"/>
      <c r="F117" s="562"/>
      <c r="G117" s="562"/>
      <c r="H117" s="562"/>
      <c r="I117" s="562"/>
      <c r="J117" s="562"/>
    </row>
    <row r="118" spans="1:10" ht="12.75" customHeight="1" thickBot="1">
      <c r="B118" s="422"/>
      <c r="C118" s="422"/>
      <c r="D118" s="422"/>
      <c r="E118" s="422"/>
      <c r="F118" s="422"/>
      <c r="G118" s="422"/>
      <c r="H118" s="422"/>
      <c r="I118" s="422"/>
      <c r="J118" s="422"/>
    </row>
    <row r="119" spans="1:10" ht="30.75" customHeight="1" thickBot="1">
      <c r="B119" s="69" t="s">
        <v>122</v>
      </c>
      <c r="C119" s="70" t="s">
        <v>117</v>
      </c>
      <c r="D119" s="70" t="s">
        <v>118</v>
      </c>
      <c r="E119" s="70" t="s">
        <v>123</v>
      </c>
      <c r="F119" s="70" t="s">
        <v>2844</v>
      </c>
      <c r="G119" s="70" t="s">
        <v>2845</v>
      </c>
      <c r="H119" s="70" t="s">
        <v>2843</v>
      </c>
      <c r="I119" s="70" t="s">
        <v>2846</v>
      </c>
      <c r="J119" s="70" t="s">
        <v>3189</v>
      </c>
    </row>
    <row r="120" spans="1:10" ht="51" customHeight="1">
      <c r="B120" s="563" t="s">
        <v>56</v>
      </c>
      <c r="C120" s="563" t="s">
        <v>145</v>
      </c>
      <c r="D120" s="563" t="s">
        <v>214</v>
      </c>
      <c r="E120" s="563" t="s">
        <v>109</v>
      </c>
      <c r="F120" s="563" t="s">
        <v>3187</v>
      </c>
      <c r="G120" s="563" t="s">
        <v>3113</v>
      </c>
      <c r="H120" s="563" t="s">
        <v>3188</v>
      </c>
      <c r="I120" s="563" t="s">
        <v>3190</v>
      </c>
      <c r="J120" s="72" t="s">
        <v>3191</v>
      </c>
    </row>
    <row r="121" spans="1:10" ht="41.25" customHeight="1" thickBot="1">
      <c r="B121" s="564"/>
      <c r="C121" s="564"/>
      <c r="D121" s="564"/>
      <c r="E121" s="564"/>
      <c r="F121" s="564"/>
      <c r="G121" s="564"/>
      <c r="H121" s="564"/>
      <c r="I121" s="564"/>
      <c r="J121" s="73" t="s">
        <v>3192</v>
      </c>
    </row>
    <row r="122" spans="1:10" ht="30.75" customHeight="1" thickBot="1">
      <c r="B122" s="423" t="s">
        <v>125</v>
      </c>
      <c r="C122" s="423">
        <v>45789325</v>
      </c>
      <c r="D122" s="423" t="s">
        <v>2847</v>
      </c>
      <c r="E122" s="423" t="s">
        <v>2848</v>
      </c>
      <c r="F122" s="424" t="s">
        <v>3241</v>
      </c>
      <c r="G122" s="423" t="s">
        <v>238</v>
      </c>
      <c r="H122" s="425">
        <v>45000</v>
      </c>
      <c r="I122" s="426">
        <v>2.5000000000000001E-2</v>
      </c>
      <c r="J122" s="425">
        <v>1125</v>
      </c>
    </row>
    <row r="123" spans="1:10" ht="30.75" customHeight="1">
      <c r="B123" s="71"/>
      <c r="C123" s="71"/>
      <c r="D123" s="71"/>
      <c r="E123" s="71"/>
      <c r="F123" s="71"/>
      <c r="G123" s="71"/>
      <c r="H123" s="71"/>
      <c r="I123" s="71"/>
      <c r="J123" s="71"/>
    </row>
    <row r="124" spans="1:10" ht="30.75" customHeight="1" thickBot="1">
      <c r="A124" s="553" t="s">
        <v>3204</v>
      </c>
      <c r="B124" s="553"/>
      <c r="C124" s="553"/>
      <c r="D124" s="553"/>
      <c r="E124" s="553"/>
      <c r="F124" s="553"/>
      <c r="G124" s="553"/>
      <c r="H124" s="553"/>
      <c r="I124" s="553"/>
      <c r="J124" s="553"/>
    </row>
    <row r="125" spans="1:10" ht="11.25" customHeight="1" thickTop="1">
      <c r="B125" s="71"/>
      <c r="C125" s="71"/>
      <c r="D125" s="71"/>
      <c r="E125" s="71"/>
      <c r="F125" s="71"/>
      <c r="G125" s="71"/>
      <c r="H125" s="71"/>
      <c r="I125" s="71"/>
      <c r="J125" s="71"/>
    </row>
    <row r="126" spans="1:10" ht="59.25" customHeight="1">
      <c r="A126" s="64">
        <v>1</v>
      </c>
      <c r="B126" s="561" t="s">
        <v>3239</v>
      </c>
      <c r="C126" s="561"/>
      <c r="D126" s="561"/>
      <c r="E126" s="561"/>
      <c r="F126" s="561"/>
      <c r="G126" s="561"/>
      <c r="H126" s="561"/>
      <c r="I126" s="561"/>
      <c r="J126" s="561"/>
    </row>
    <row r="127" spans="1:10" ht="30.75" customHeight="1">
      <c r="A127" s="64">
        <v>2</v>
      </c>
      <c r="B127" s="561" t="s">
        <v>3219</v>
      </c>
      <c r="C127" s="561"/>
      <c r="D127" s="561"/>
      <c r="E127" s="561"/>
      <c r="F127" s="561"/>
      <c r="G127" s="561"/>
      <c r="H127" s="561"/>
      <c r="I127" s="561"/>
      <c r="J127" s="561"/>
    </row>
    <row r="128" spans="1:10" ht="45.75" customHeight="1">
      <c r="A128" s="64">
        <v>3</v>
      </c>
      <c r="B128" s="551" t="s">
        <v>3220</v>
      </c>
      <c r="C128" s="551"/>
      <c r="D128" s="551"/>
      <c r="E128" s="551"/>
      <c r="F128" s="551"/>
      <c r="G128" s="551"/>
      <c r="H128" s="551"/>
      <c r="I128" s="551"/>
      <c r="J128" s="551"/>
    </row>
    <row r="129" spans="1:14" ht="12.75" customHeight="1">
      <c r="A129" s="64"/>
      <c r="B129" s="428"/>
      <c r="C129" s="428"/>
      <c r="D129" s="428"/>
      <c r="E129" s="428"/>
      <c r="F129" s="428"/>
      <c r="G129" s="428"/>
      <c r="H129" s="428"/>
      <c r="I129" s="428"/>
      <c r="J129" s="428"/>
    </row>
    <row r="130" spans="1:14" ht="26.25" customHeight="1" thickBot="1">
      <c r="A130" s="553" t="s">
        <v>3203</v>
      </c>
      <c r="B130" s="553"/>
      <c r="C130" s="553"/>
      <c r="D130" s="553"/>
      <c r="E130" s="553"/>
      <c r="F130" s="553"/>
      <c r="G130" s="553"/>
      <c r="H130" s="553"/>
      <c r="I130" s="553"/>
      <c r="J130" s="553"/>
    </row>
    <row r="131" spans="1:14" ht="13.5" thickTop="1"/>
    <row r="132" spans="1:14" ht="20.25" customHeight="1">
      <c r="A132" s="64">
        <v>1</v>
      </c>
      <c r="B132" s="551" t="s">
        <v>3237</v>
      </c>
      <c r="C132" s="551"/>
      <c r="D132" s="551"/>
      <c r="E132" s="551"/>
      <c r="F132" s="551"/>
      <c r="G132" s="551"/>
      <c r="H132" s="551"/>
      <c r="I132" s="551"/>
      <c r="J132" s="551"/>
    </row>
    <row r="134" spans="1:14" ht="32.25" customHeight="1">
      <c r="A134" s="64">
        <v>2</v>
      </c>
      <c r="B134" s="551" t="s">
        <v>3238</v>
      </c>
      <c r="C134" s="551"/>
      <c r="D134" s="551"/>
      <c r="E134" s="551"/>
      <c r="F134" s="551"/>
      <c r="G134" s="551"/>
      <c r="H134" s="551"/>
      <c r="I134" s="551"/>
      <c r="J134" s="551"/>
    </row>
    <row r="136" spans="1:14" ht="19.5" thickBot="1">
      <c r="A136" s="64">
        <v>3</v>
      </c>
      <c r="B136" s="74" t="s">
        <v>126</v>
      </c>
    </row>
    <row r="137" spans="1:14">
      <c r="B137" s="75" t="s">
        <v>127</v>
      </c>
      <c r="C137" s="76" t="s">
        <v>127</v>
      </c>
      <c r="D137" s="76"/>
      <c r="E137" s="76" t="s">
        <v>128</v>
      </c>
      <c r="F137" s="76" t="s">
        <v>3267</v>
      </c>
      <c r="G137" s="76"/>
      <c r="N137" s="435"/>
    </row>
    <row r="138" spans="1:14" ht="13.5" thickBot="1">
      <c r="B138" s="77" t="s">
        <v>129</v>
      </c>
      <c r="C138" s="78" t="s">
        <v>124</v>
      </c>
      <c r="D138" s="78" t="s">
        <v>197</v>
      </c>
      <c r="E138" s="78" t="s">
        <v>129</v>
      </c>
      <c r="F138" s="78" t="s">
        <v>3266</v>
      </c>
      <c r="G138" s="78" t="s">
        <v>2932</v>
      </c>
      <c r="N138" s="435"/>
    </row>
    <row r="139" spans="1:14" ht="26.25" thickBot="1">
      <c r="B139" s="483">
        <v>205</v>
      </c>
      <c r="C139" s="484" t="s">
        <v>130</v>
      </c>
      <c r="D139" s="484">
        <v>2</v>
      </c>
      <c r="E139" s="484" t="s">
        <v>131</v>
      </c>
      <c r="F139" s="485">
        <v>1</v>
      </c>
      <c r="G139" s="485" t="s">
        <v>3236</v>
      </c>
      <c r="N139" s="435"/>
    </row>
    <row r="141" spans="1:14" ht="18.75">
      <c r="A141" s="64">
        <v>4</v>
      </c>
      <c r="B141" s="486" t="s">
        <v>132</v>
      </c>
    </row>
    <row r="142" spans="1:14" ht="15.75">
      <c r="B142" s="558" t="s">
        <v>3235</v>
      </c>
      <c r="C142" s="559"/>
      <c r="D142" s="559"/>
      <c r="E142" s="559"/>
      <c r="F142" s="559"/>
      <c r="G142" s="559"/>
      <c r="H142" s="559"/>
      <c r="I142" s="559"/>
      <c r="J142" s="559"/>
    </row>
    <row r="144" spans="1:14" ht="26.25" customHeight="1" thickBot="1">
      <c r="A144" s="553" t="s">
        <v>3202</v>
      </c>
      <c r="B144" s="553"/>
      <c r="C144" s="553"/>
      <c r="D144" s="553"/>
      <c r="E144" s="553"/>
      <c r="F144" s="553"/>
      <c r="G144" s="553"/>
      <c r="H144" s="553"/>
      <c r="I144" s="553"/>
      <c r="J144" s="553"/>
    </row>
    <row r="145" spans="1:10" ht="13.5" thickTop="1"/>
    <row r="146" spans="1:10" ht="35.25" customHeight="1">
      <c r="A146" s="64">
        <v>1</v>
      </c>
      <c r="B146" s="560" t="s">
        <v>133</v>
      </c>
      <c r="C146" s="560"/>
      <c r="D146" s="560"/>
      <c r="E146" s="560"/>
      <c r="F146" s="560"/>
      <c r="G146" s="560"/>
      <c r="H146" s="560"/>
      <c r="I146" s="560"/>
      <c r="J146" s="560"/>
    </row>
    <row r="147" spans="1:10" ht="47.25" customHeight="1">
      <c r="A147" s="64">
        <v>2</v>
      </c>
      <c r="B147" s="551" t="s">
        <v>3298</v>
      </c>
      <c r="C147" s="551"/>
      <c r="D147" s="551"/>
      <c r="E147" s="551"/>
      <c r="F147" s="551"/>
      <c r="G147" s="551"/>
      <c r="H147" s="551"/>
      <c r="I147" s="551"/>
      <c r="J147" s="551"/>
    </row>
    <row r="148" spans="1:10" ht="51" customHeight="1">
      <c r="A148" s="64">
        <v>3</v>
      </c>
      <c r="B148" s="551" t="s">
        <v>3224</v>
      </c>
      <c r="C148" s="551"/>
      <c r="D148" s="551"/>
      <c r="E148" s="551"/>
      <c r="F148" s="551"/>
      <c r="G148" s="551"/>
      <c r="H148" s="551"/>
      <c r="I148" s="551"/>
      <c r="J148" s="551"/>
    </row>
    <row r="149" spans="1:10" ht="57.75" customHeight="1">
      <c r="A149" s="64"/>
      <c r="B149" s="556" t="s">
        <v>3299</v>
      </c>
      <c r="C149" s="557"/>
      <c r="D149" s="557"/>
      <c r="E149" s="557"/>
      <c r="F149" s="557"/>
      <c r="G149" s="557"/>
      <c r="H149" s="557"/>
      <c r="I149" s="557"/>
      <c r="J149" s="557"/>
    </row>
    <row r="150" spans="1:10" ht="47.25" customHeight="1">
      <c r="A150" s="64"/>
      <c r="B150" s="556" t="s">
        <v>3300</v>
      </c>
      <c r="C150" s="565"/>
      <c r="D150" s="565"/>
      <c r="E150" s="565"/>
      <c r="F150" s="565"/>
      <c r="G150" s="565"/>
      <c r="H150" s="565"/>
      <c r="I150" s="565"/>
      <c r="J150" s="565"/>
    </row>
    <row r="151" spans="1:10" ht="27" customHeight="1">
      <c r="A151" s="64">
        <v>4</v>
      </c>
      <c r="B151" s="551" t="s">
        <v>3225</v>
      </c>
      <c r="C151" s="551"/>
      <c r="D151" s="551"/>
      <c r="E151" s="551"/>
      <c r="F151" s="551"/>
      <c r="G151" s="551"/>
      <c r="H151" s="551"/>
      <c r="I151" s="551"/>
      <c r="J151" s="551"/>
    </row>
    <row r="153" spans="1:10" ht="21.75" thickBot="1">
      <c r="A153" s="553" t="s">
        <v>3205</v>
      </c>
      <c r="B153" s="553"/>
      <c r="C153" s="553"/>
      <c r="D153" s="553"/>
      <c r="E153" s="553"/>
      <c r="F153" s="553"/>
      <c r="G153" s="553"/>
      <c r="H153" s="553"/>
      <c r="I153" s="553"/>
      <c r="J153" s="553"/>
    </row>
    <row r="154" spans="1:10" ht="13.5" thickTop="1"/>
    <row r="155" spans="1:10" ht="64.5" customHeight="1">
      <c r="A155" s="64">
        <v>1</v>
      </c>
      <c r="B155" s="551" t="s">
        <v>3223</v>
      </c>
      <c r="C155" s="551"/>
      <c r="D155" s="551"/>
      <c r="E155" s="551"/>
      <c r="F155" s="551"/>
      <c r="G155" s="551"/>
      <c r="H155" s="551"/>
      <c r="I155" s="551"/>
      <c r="J155" s="551"/>
    </row>
    <row r="156" spans="1:10" ht="26.25" customHeight="1" thickBot="1">
      <c r="A156" s="553" t="s">
        <v>3206</v>
      </c>
      <c r="B156" s="553"/>
      <c r="C156" s="553"/>
      <c r="D156" s="553"/>
      <c r="E156" s="553"/>
      <c r="F156" s="553"/>
      <c r="G156" s="553"/>
      <c r="H156" s="553"/>
      <c r="I156" s="553"/>
      <c r="J156" s="553"/>
    </row>
    <row r="157" spans="1:10" ht="13.5" thickTop="1"/>
    <row r="158" spans="1:10" ht="37.5" customHeight="1">
      <c r="A158" s="64">
        <v>1</v>
      </c>
      <c r="B158" s="551" t="s">
        <v>3207</v>
      </c>
      <c r="C158" s="551"/>
      <c r="D158" s="551"/>
      <c r="E158" s="551"/>
      <c r="F158" s="551"/>
      <c r="G158" s="551"/>
      <c r="H158" s="551"/>
      <c r="I158" s="551"/>
      <c r="J158" s="551"/>
    </row>
    <row r="159" spans="1:10" ht="15.75" customHeight="1">
      <c r="B159" s="487" t="s">
        <v>3259</v>
      </c>
      <c r="C159" s="433"/>
      <c r="D159" s="433"/>
      <c r="E159" s="433"/>
      <c r="F159" s="433"/>
      <c r="G159" s="433"/>
      <c r="H159" s="433"/>
      <c r="I159" s="433"/>
    </row>
  </sheetData>
  <sheetProtection algorithmName="SHA-512" hashValue="evaVVdaSzwQpbtMVT6wes249s6AZ2uE96qkC96D/9G9N6WWkYA/PbU2mPFpW3WT7bacy0UTaAAydZKpA6nwoPA==" saltValue="HOpDYKUOlCnbZaNV/lccwA==" spinCount="100000" sheet="1" selectLockedCells="1" selectUnlockedCells="1"/>
  <mergeCells count="69">
    <mergeCell ref="B158:J158"/>
    <mergeCell ref="B150:J150"/>
    <mergeCell ref="B147:J147"/>
    <mergeCell ref="B62:J62"/>
    <mergeCell ref="B63:J63"/>
    <mergeCell ref="A106:J106"/>
    <mergeCell ref="E120:E121"/>
    <mergeCell ref="D120:D121"/>
    <mergeCell ref="F120:F121"/>
    <mergeCell ref="B120:B121"/>
    <mergeCell ref="C120:C121"/>
    <mergeCell ref="B128:J128"/>
    <mergeCell ref="A124:J124"/>
    <mergeCell ref="B66:J66"/>
    <mergeCell ref="B64:J64"/>
    <mergeCell ref="B65:J65"/>
    <mergeCell ref="B126:J126"/>
    <mergeCell ref="B127:J127"/>
    <mergeCell ref="B105:J105"/>
    <mergeCell ref="A108:J108"/>
    <mergeCell ref="B110:J110"/>
    <mergeCell ref="A112:J112"/>
    <mergeCell ref="B114:J114"/>
    <mergeCell ref="B116:J116"/>
    <mergeCell ref="B117:J117"/>
    <mergeCell ref="G120:G121"/>
    <mergeCell ref="I120:I121"/>
    <mergeCell ref="B115:J115"/>
    <mergeCell ref="H120:H121"/>
    <mergeCell ref="B58:J58"/>
    <mergeCell ref="B59:J59"/>
    <mergeCell ref="B61:J61"/>
    <mergeCell ref="B35:J35"/>
    <mergeCell ref="B36:J36"/>
    <mergeCell ref="B38:J38"/>
    <mergeCell ref="B39:J39"/>
    <mergeCell ref="B40:J41"/>
    <mergeCell ref="B47:J47"/>
    <mergeCell ref="A49:J49"/>
    <mergeCell ref="B57:J57"/>
    <mergeCell ref="B60:J60"/>
    <mergeCell ref="B148:J148"/>
    <mergeCell ref="A130:J130"/>
    <mergeCell ref="B132:J132"/>
    <mergeCell ref="B134:J134"/>
    <mergeCell ref="B142:J142"/>
    <mergeCell ref="A144:J144"/>
    <mergeCell ref="B146:J146"/>
    <mergeCell ref="A156:J156"/>
    <mergeCell ref="B149:J149"/>
    <mergeCell ref="B151:J151"/>
    <mergeCell ref="A153:J153"/>
    <mergeCell ref="B155:J155"/>
    <mergeCell ref="A11:J11"/>
    <mergeCell ref="A29:J29"/>
    <mergeCell ref="A25:J25"/>
    <mergeCell ref="B27:J27"/>
    <mergeCell ref="B14:J14"/>
    <mergeCell ref="B15:J15"/>
    <mergeCell ref="B16:J16"/>
    <mergeCell ref="B17:J17"/>
    <mergeCell ref="B31:J31"/>
    <mergeCell ref="B37:J37"/>
    <mergeCell ref="A51:J51"/>
    <mergeCell ref="A55:J55"/>
    <mergeCell ref="B19:J19"/>
    <mergeCell ref="A23:J23"/>
    <mergeCell ref="A33:J33"/>
    <mergeCell ref="B53:J53"/>
  </mergeCells>
  <hyperlinks>
    <hyperlink ref="B63:J63" r:id="rId1" display="Col. H (C) - Provide the total expenditure amount paid by the FSEA ChartField and unallowable per CFR200-Subpart E &quot;Cost Principles&quot;. Enter the amount with a positive sign." xr:uid="{8CE526B0-9DFD-48EB-AA0A-785A6BCF460F}"/>
    <hyperlink ref="B142" r:id="rId2" xr:uid="{E7ABBD52-162F-44BF-A8CF-8CB1311407BB}"/>
  </hyperlinks>
  <pageMargins left="0.7" right="0.7" top="0.75" bottom="0.75" header="0.3" footer="0.3"/>
  <pageSetup scale="75" fitToHeight="0" orientation="portrait" r:id="rId3"/>
  <headerFooter>
    <oddFooter>&amp;R&amp;P</oddFooter>
  </headerFooter>
  <rowBreaks count="3" manualBreakCount="3">
    <brk id="27" max="10" man="1"/>
    <brk id="48" max="10" man="1"/>
    <brk id="111" max="10"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8:AS152"/>
  <sheetViews>
    <sheetView showGridLines="0" zoomScaleNormal="100" workbookViewId="0">
      <selection activeCell="S20" sqref="S20"/>
    </sheetView>
  </sheetViews>
  <sheetFormatPr defaultRowHeight="12.75"/>
  <cols>
    <col min="1" max="1" width="8.5703125" customWidth="1"/>
    <col min="2" max="2" width="12.5703125" bestFit="1" customWidth="1"/>
    <col min="3" max="3" width="9.7109375" customWidth="1"/>
    <col min="4" max="4" width="10.7109375" bestFit="1" customWidth="1"/>
    <col min="5" max="6" width="10.5703125" customWidth="1"/>
    <col min="7" max="7" width="13.42578125" bestFit="1" customWidth="1"/>
    <col min="8" max="8" width="13.42578125" customWidth="1"/>
    <col min="9" max="9" width="15.140625" customWidth="1"/>
    <col min="10" max="10" width="16.5703125" customWidth="1"/>
    <col min="11" max="11" width="12" customWidth="1"/>
    <col min="12" max="12" width="12.28515625" customWidth="1"/>
    <col min="13" max="13" width="14.28515625" customWidth="1"/>
    <col min="14" max="14" width="11.7109375" customWidth="1"/>
    <col min="15" max="15" width="12.42578125" customWidth="1"/>
    <col min="17" max="17" width="0" hidden="1" customWidth="1"/>
  </cols>
  <sheetData>
    <row r="8" spans="1:45" ht="24.75" customHeight="1">
      <c r="A8" s="358" t="s">
        <v>2954</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row>
    <row r="9" spans="1:45" ht="27.75">
      <c r="A9" s="358" t="s">
        <v>3132</v>
      </c>
      <c r="B9" s="288"/>
      <c r="C9" s="288"/>
      <c r="D9" s="288"/>
      <c r="E9" s="288"/>
      <c r="F9" s="288"/>
      <c r="G9" s="288"/>
      <c r="H9" s="288"/>
      <c r="I9" s="288"/>
      <c r="J9" s="288"/>
      <c r="K9" s="288"/>
      <c r="L9" s="288"/>
      <c r="M9" s="288"/>
      <c r="N9" s="288"/>
      <c r="O9" s="288"/>
    </row>
    <row r="10" spans="1:45" ht="18">
      <c r="A10" s="359" t="str">
        <f>'Svc Line Rev (1)'!A9</f>
        <v>Fiscal Year 2025 (July 1, 2024 through June 30, 2025)</v>
      </c>
      <c r="B10" s="359"/>
      <c r="C10" s="359"/>
      <c r="D10" s="359"/>
      <c r="E10" s="359"/>
      <c r="F10" s="359"/>
      <c r="G10" s="359"/>
      <c r="H10" s="359"/>
      <c r="I10" s="359"/>
      <c r="J10" s="359"/>
      <c r="K10" s="359"/>
      <c r="L10" s="359"/>
      <c r="M10" s="359"/>
      <c r="N10" s="359"/>
      <c r="O10" s="359"/>
    </row>
    <row r="11" spans="1:45" ht="18">
      <c r="A11" s="359">
        <f>'Svc Line Rev (1)'!D32</f>
        <v>0</v>
      </c>
      <c r="B11" s="359"/>
      <c r="C11" s="359"/>
      <c r="D11" s="359"/>
      <c r="E11" s="359"/>
      <c r="F11" s="359"/>
      <c r="G11" s="359"/>
      <c r="H11" s="359"/>
      <c r="I11" s="359"/>
      <c r="J11" s="359"/>
      <c r="K11" s="359"/>
      <c r="L11" s="359"/>
      <c r="M11" s="359"/>
      <c r="N11" s="359"/>
      <c r="O11" s="359"/>
    </row>
    <row r="12" spans="1:45" ht="18">
      <c r="A12" s="157"/>
      <c r="B12" s="157"/>
      <c r="C12" s="157"/>
      <c r="D12" s="157"/>
      <c r="E12" s="157"/>
      <c r="F12" s="157"/>
      <c r="G12" s="157"/>
      <c r="H12" s="157"/>
      <c r="I12" s="157"/>
      <c r="J12" s="157"/>
      <c r="K12" s="157"/>
      <c r="L12" s="157"/>
      <c r="M12" s="157"/>
      <c r="N12" s="157"/>
      <c r="O12" s="157"/>
    </row>
    <row r="13" spans="1:45" ht="14.25" customHeight="1">
      <c r="A13" s="352" t="s">
        <v>2947</v>
      </c>
      <c r="B13" s="114"/>
      <c r="C13" s="114"/>
      <c r="D13" s="114"/>
      <c r="E13" s="114"/>
      <c r="F13" s="114"/>
    </row>
    <row r="14" spans="1:45" ht="24.75" customHeight="1" thickBot="1">
      <c r="A14" s="82" t="s">
        <v>59</v>
      </c>
      <c r="B14" s="82"/>
      <c r="C14" s="82"/>
      <c r="D14" s="82"/>
      <c r="E14" s="82"/>
      <c r="F14" s="82"/>
      <c r="G14" s="82"/>
      <c r="H14" s="82"/>
      <c r="I14" s="82"/>
      <c r="J14" s="82"/>
      <c r="K14" s="82"/>
      <c r="L14" s="82"/>
      <c r="M14" s="82"/>
      <c r="N14" s="82"/>
      <c r="O14" s="82"/>
      <c r="Q14" s="130" t="s">
        <v>3115</v>
      </c>
      <c r="R14" s="130"/>
    </row>
    <row r="15" spans="1:45" ht="15" customHeight="1" thickTop="1">
      <c r="A15" s="670" t="s">
        <v>2</v>
      </c>
      <c r="B15" s="671"/>
      <c r="C15" s="672"/>
      <c r="D15" s="669" t="s">
        <v>60</v>
      </c>
      <c r="E15" s="667"/>
      <c r="F15" s="667"/>
      <c r="G15" s="669" t="s">
        <v>19</v>
      </c>
      <c r="H15" s="667"/>
      <c r="I15" s="668"/>
      <c r="J15" s="669" t="s">
        <v>67</v>
      </c>
      <c r="K15" s="667"/>
      <c r="L15" s="668"/>
      <c r="M15" s="667" t="s">
        <v>108</v>
      </c>
      <c r="N15" s="667"/>
      <c r="O15" s="668"/>
      <c r="Q15" s="130" t="s">
        <v>3116</v>
      </c>
      <c r="R15" s="130"/>
    </row>
    <row r="16" spans="1:45" ht="43.5" customHeight="1">
      <c r="A16" s="673"/>
      <c r="B16" s="674"/>
      <c r="C16" s="675"/>
      <c r="D16" s="392" t="s">
        <v>57</v>
      </c>
      <c r="E16" s="393" t="s">
        <v>3148</v>
      </c>
      <c r="F16" s="393" t="s">
        <v>201</v>
      </c>
      <c r="G16" s="392" t="s">
        <v>57</v>
      </c>
      <c r="H16" s="392" t="s">
        <v>58</v>
      </c>
      <c r="I16" s="392" t="s">
        <v>3</v>
      </c>
      <c r="J16" s="394" t="s">
        <v>2948</v>
      </c>
      <c r="K16" s="394" t="s">
        <v>2949</v>
      </c>
      <c r="L16" s="395" t="s">
        <v>68</v>
      </c>
      <c r="M16" s="393" t="s">
        <v>2919</v>
      </c>
      <c r="N16" s="286" t="s">
        <v>61</v>
      </c>
      <c r="O16" s="392" t="s">
        <v>62</v>
      </c>
      <c r="Q16" s="130"/>
      <c r="R16" s="130"/>
    </row>
    <row r="17" spans="1:18" ht="21.95" customHeight="1">
      <c r="A17" s="665" t="str">
        <f>+'Svc Line Rev (1)'!B71</f>
        <v>Add Service Line 1</v>
      </c>
      <c r="B17" s="665"/>
      <c r="C17" s="665"/>
      <c r="D17" s="241">
        <f>'Svc Line Rev (1)'!E71</f>
        <v>0</v>
      </c>
      <c r="E17" s="241">
        <f>'Svc Line Rev (1)'!$H71</f>
        <v>0</v>
      </c>
      <c r="F17" s="241">
        <f>'Svc Line Rev (1)'!J71</f>
        <v>0</v>
      </c>
      <c r="G17" s="241">
        <f>+'Svc Line Rev (1)'!G71</f>
        <v>0</v>
      </c>
      <c r="H17" s="241">
        <f>+'Svc Line Rev (1)'!L71</f>
        <v>0</v>
      </c>
      <c r="I17" s="278">
        <f>G17+H17</f>
        <v>0</v>
      </c>
      <c r="J17" s="241">
        <f>'Salaries Pd (3)'!I76+'Exp Pd (2)'!J84</f>
        <v>0</v>
      </c>
      <c r="K17" s="241">
        <f>'Salaries Pd (3)'!I77+'Exp Pd (2)'!J85</f>
        <v>0</v>
      </c>
      <c r="L17" s="241">
        <f>+K17+J17</f>
        <v>0</v>
      </c>
      <c r="M17" s="241">
        <f>+I17-L17</f>
        <v>0</v>
      </c>
      <c r="N17" s="280"/>
      <c r="O17" s="241">
        <f>+M17+N17</f>
        <v>0</v>
      </c>
      <c r="R17" s="199"/>
    </row>
    <row r="18" spans="1:18" ht="21.95" customHeight="1">
      <c r="A18" s="666" t="str">
        <f>+'Svc Line Rev (1)'!B72</f>
        <v>Add Service Line 2</v>
      </c>
      <c r="B18" s="666"/>
      <c r="C18" s="666"/>
      <c r="D18" s="242">
        <f>'Svc Line Rev (1)'!E72</f>
        <v>0</v>
      </c>
      <c r="E18" s="241">
        <f>'Svc Line Rev (1)'!$H72</f>
        <v>0</v>
      </c>
      <c r="F18" s="241">
        <f>'Svc Line Rev (1)'!J72</f>
        <v>0</v>
      </c>
      <c r="G18" s="278">
        <f>+'Svc Line Rev (1)'!G72</f>
        <v>0</v>
      </c>
      <c r="H18" s="241">
        <f>+'Svc Line Rev (1)'!L72</f>
        <v>0</v>
      </c>
      <c r="I18" s="278">
        <f t="shared" ref="I18:I22" si="0">G18+H18</f>
        <v>0</v>
      </c>
      <c r="J18" s="241">
        <f>'Salaries Pd (3)'!K76+'Exp Pd (2)'!K84</f>
        <v>0</v>
      </c>
      <c r="K18" s="241">
        <f>'Salaries Pd (3)'!K77+'Exp Pd (2)'!K85</f>
        <v>0</v>
      </c>
      <c r="L18" s="241">
        <f>+K18+J18</f>
        <v>0</v>
      </c>
      <c r="M18" s="241">
        <f>+I18-L18</f>
        <v>0</v>
      </c>
      <c r="N18" s="281"/>
      <c r="O18" s="241">
        <f t="shared" ref="O18:O56" si="1">+M18+N18</f>
        <v>0</v>
      </c>
    </row>
    <row r="19" spans="1:18" ht="21.95" customHeight="1">
      <c r="A19" s="663" t="str">
        <f>+'Svc Line Rev (1)'!B73</f>
        <v>Add Service Line 3</v>
      </c>
      <c r="B19" s="663"/>
      <c r="C19" s="663"/>
      <c r="D19" s="243">
        <f>'Svc Line Rev (1)'!E73</f>
        <v>0</v>
      </c>
      <c r="E19" s="241">
        <f>'Svc Line Rev (1)'!$H73</f>
        <v>0</v>
      </c>
      <c r="F19" s="241">
        <f>'Svc Line Rev (1)'!J73</f>
        <v>0</v>
      </c>
      <c r="G19" s="262">
        <f>+'Svc Line Rev (1)'!G73</f>
        <v>0</v>
      </c>
      <c r="H19" s="241">
        <f>+'Svc Line Rev (1)'!L73</f>
        <v>0</v>
      </c>
      <c r="I19" s="262">
        <f t="shared" si="0"/>
        <v>0</v>
      </c>
      <c r="J19" s="241">
        <f>'Salaries Pd (3)'!M76+'Exp Pd (2)'!L84</f>
        <v>0</v>
      </c>
      <c r="K19" s="241">
        <f>'Salaries Pd (3)'!M77+'Exp Pd (2)'!L85</f>
        <v>0</v>
      </c>
      <c r="L19" s="241">
        <f>+K19+J19</f>
        <v>0</v>
      </c>
      <c r="M19" s="241">
        <f>+I19-L19</f>
        <v>0</v>
      </c>
      <c r="N19" s="281"/>
      <c r="O19" s="241">
        <f t="shared" si="1"/>
        <v>0</v>
      </c>
    </row>
    <row r="20" spans="1:18" ht="21.95" customHeight="1">
      <c r="A20" s="664" t="str">
        <f>+'Svc Line Rev (1)'!B74</f>
        <v>Add Service Line 4</v>
      </c>
      <c r="B20" s="664"/>
      <c r="C20" s="664"/>
      <c r="D20" s="242">
        <f>'Svc Line Rev (1)'!E74</f>
        <v>0</v>
      </c>
      <c r="E20" s="241">
        <f>'Svc Line Rev (1)'!$H74</f>
        <v>0</v>
      </c>
      <c r="F20" s="241">
        <f>'Svc Line Rev (1)'!J74</f>
        <v>0</v>
      </c>
      <c r="G20" s="278">
        <f>+'Svc Line Rev (1)'!G74</f>
        <v>0</v>
      </c>
      <c r="H20" s="241">
        <f>+'Svc Line Rev (1)'!L74</f>
        <v>0</v>
      </c>
      <c r="I20" s="278">
        <f t="shared" si="0"/>
        <v>0</v>
      </c>
      <c r="J20" s="241">
        <f>'Salaries Pd (3)'!O76+'Exp Pd (2)'!M84</f>
        <v>0</v>
      </c>
      <c r="K20" s="241">
        <f>'Salaries Pd (3)'!O77+'Exp Pd (2)'!M85</f>
        <v>0</v>
      </c>
      <c r="L20" s="241">
        <f t="shared" ref="L20:L56" si="2">+K20+J20</f>
        <v>0</v>
      </c>
      <c r="M20" s="241">
        <f>+I20-L20</f>
        <v>0</v>
      </c>
      <c r="N20" s="281"/>
      <c r="O20" s="241">
        <f t="shared" si="1"/>
        <v>0</v>
      </c>
    </row>
    <row r="21" spans="1:18" ht="21.95" customHeight="1">
      <c r="A21" s="663" t="str">
        <f>+'Svc Line Rev (1)'!B75</f>
        <v>Add Service Line 5</v>
      </c>
      <c r="B21" s="663"/>
      <c r="C21" s="663"/>
      <c r="D21" s="243">
        <f>'Svc Line Rev (1)'!E75</f>
        <v>0</v>
      </c>
      <c r="E21" s="241">
        <f>'Svc Line Rev (1)'!$H75</f>
        <v>0</v>
      </c>
      <c r="F21" s="241">
        <f>'Svc Line Rev (1)'!J75</f>
        <v>0</v>
      </c>
      <c r="G21" s="278">
        <f>+'Svc Line Rev (1)'!G75</f>
        <v>0</v>
      </c>
      <c r="H21" s="241">
        <f>+'Svc Line Rev (1)'!L75</f>
        <v>0</v>
      </c>
      <c r="I21" s="278">
        <f t="shared" si="0"/>
        <v>0</v>
      </c>
      <c r="J21" s="241">
        <f>'Salaries Pd (3)'!Q76+'Exp Pd (2)'!N84</f>
        <v>0</v>
      </c>
      <c r="K21" s="241">
        <f>'Salaries Pd (3)'!Q77+'Exp Pd (2)'!N85</f>
        <v>0</v>
      </c>
      <c r="L21" s="241">
        <f t="shared" si="2"/>
        <v>0</v>
      </c>
      <c r="M21" s="241">
        <f t="shared" ref="M21:M56" si="3">+I21-L21</f>
        <v>0</v>
      </c>
      <c r="N21" s="281"/>
      <c r="O21" s="241">
        <f t="shared" si="1"/>
        <v>0</v>
      </c>
    </row>
    <row r="22" spans="1:18" ht="21.95" customHeight="1">
      <c r="A22" s="664" t="str">
        <f>+'Svc Line Rev (1)'!B76</f>
        <v>Add Service Line 6</v>
      </c>
      <c r="B22" s="664"/>
      <c r="C22" s="664"/>
      <c r="D22" s="244">
        <f>'Svc Line Rev (1)'!E76</f>
        <v>0</v>
      </c>
      <c r="E22" s="241">
        <f>'Svc Line Rev (1)'!$H76</f>
        <v>0</v>
      </c>
      <c r="F22" s="241">
        <f>'Svc Line Rev (1)'!J76</f>
        <v>0</v>
      </c>
      <c r="G22" s="278">
        <f>+'Svc Line Rev (1)'!G76</f>
        <v>0</v>
      </c>
      <c r="H22" s="241">
        <f>+'Svc Line Rev (1)'!L76</f>
        <v>0</v>
      </c>
      <c r="I22" s="278">
        <f t="shared" si="0"/>
        <v>0</v>
      </c>
      <c r="J22" s="241">
        <f>'Salaries Pd (3)'!S76+'Exp Pd (2)'!O84</f>
        <v>0</v>
      </c>
      <c r="K22" s="241">
        <f>'Salaries Pd (3)'!S77+'Exp Pd (2)'!O85</f>
        <v>0</v>
      </c>
      <c r="L22" s="241">
        <f t="shared" si="2"/>
        <v>0</v>
      </c>
      <c r="M22" s="241">
        <f t="shared" si="3"/>
        <v>0</v>
      </c>
      <c r="N22" s="281"/>
      <c r="O22" s="241">
        <f t="shared" si="1"/>
        <v>0</v>
      </c>
    </row>
    <row r="23" spans="1:18" ht="21.95" customHeight="1">
      <c r="A23" s="663" t="str">
        <f>+'Svc Line Rev (1)'!B77</f>
        <v>Add Service Line 7</v>
      </c>
      <c r="B23" s="663"/>
      <c r="C23" s="663"/>
      <c r="D23" s="243">
        <f>'Svc Line Rev (1)'!E77</f>
        <v>0</v>
      </c>
      <c r="E23" s="241">
        <f>'Svc Line Rev (1)'!$H77</f>
        <v>0</v>
      </c>
      <c r="F23" s="241">
        <f>'Svc Line Rev (1)'!J77</f>
        <v>0</v>
      </c>
      <c r="G23" s="278">
        <f>+'Svc Line Rev (1)'!G77</f>
        <v>0</v>
      </c>
      <c r="H23" s="241">
        <f>+'Svc Line Rev (1)'!L77</f>
        <v>0</v>
      </c>
      <c r="I23" s="278">
        <f t="shared" ref="I23:I25" si="4">G23+H23</f>
        <v>0</v>
      </c>
      <c r="J23" s="241">
        <f>'Salaries Pd (3)'!U76+'Exp Pd (2)'!P84</f>
        <v>0</v>
      </c>
      <c r="K23" s="241">
        <f>'Salaries Pd (3)'!U77+'Exp Pd (2)'!P85</f>
        <v>0</v>
      </c>
      <c r="L23" s="241">
        <f t="shared" si="2"/>
        <v>0</v>
      </c>
      <c r="M23" s="241">
        <f t="shared" si="3"/>
        <v>0</v>
      </c>
      <c r="N23" s="281"/>
      <c r="O23" s="241">
        <f t="shared" si="1"/>
        <v>0</v>
      </c>
    </row>
    <row r="24" spans="1:18" ht="21.95" customHeight="1">
      <c r="A24" s="664" t="str">
        <f>+'Svc Line Rev (1)'!B78</f>
        <v>Add Service Line 8</v>
      </c>
      <c r="B24" s="664"/>
      <c r="C24" s="664"/>
      <c r="D24" s="244">
        <f>'Svc Line Rev (1)'!E78</f>
        <v>0</v>
      </c>
      <c r="E24" s="241">
        <f>'Svc Line Rev (1)'!$H78</f>
        <v>0</v>
      </c>
      <c r="F24" s="241">
        <f>'Svc Line Rev (1)'!J78</f>
        <v>0</v>
      </c>
      <c r="G24" s="278">
        <f>+'Svc Line Rev (1)'!G78</f>
        <v>0</v>
      </c>
      <c r="H24" s="241">
        <f>+'Svc Line Rev (1)'!L78</f>
        <v>0</v>
      </c>
      <c r="I24" s="278">
        <f t="shared" si="4"/>
        <v>0</v>
      </c>
      <c r="J24" s="241">
        <f>'Salaries Pd (3)'!W76+'Exp Pd (2)'!Q84</f>
        <v>0</v>
      </c>
      <c r="K24" s="241">
        <f>'Salaries Pd (3)'!W77+'Exp Pd (2)'!Q85</f>
        <v>0</v>
      </c>
      <c r="L24" s="241">
        <f t="shared" si="2"/>
        <v>0</v>
      </c>
      <c r="M24" s="241">
        <f t="shared" si="3"/>
        <v>0</v>
      </c>
      <c r="N24" s="281"/>
      <c r="O24" s="241">
        <f t="shared" si="1"/>
        <v>0</v>
      </c>
    </row>
    <row r="25" spans="1:18" ht="21.95" customHeight="1">
      <c r="A25" s="663" t="str">
        <f>+'Svc Line Rev (1)'!B79</f>
        <v>Add Service Line 9</v>
      </c>
      <c r="B25" s="663"/>
      <c r="C25" s="663"/>
      <c r="D25" s="243">
        <f>'Svc Line Rev (1)'!E79</f>
        <v>0</v>
      </c>
      <c r="E25" s="241">
        <f>'Svc Line Rev (1)'!$H79</f>
        <v>0</v>
      </c>
      <c r="F25" s="241">
        <f>'Svc Line Rev (1)'!J79</f>
        <v>0</v>
      </c>
      <c r="G25" s="278">
        <f>+'Svc Line Rev (1)'!G79</f>
        <v>0</v>
      </c>
      <c r="H25" s="241">
        <f>+'Svc Line Rev (1)'!L79</f>
        <v>0</v>
      </c>
      <c r="I25" s="278">
        <f t="shared" si="4"/>
        <v>0</v>
      </c>
      <c r="J25" s="241">
        <f>'Salaries Pd (3)'!Y76+'Exp Pd (2)'!R84</f>
        <v>0</v>
      </c>
      <c r="K25" s="241">
        <f>'Salaries Pd (3)'!Y77+'Exp Pd (2)'!R85</f>
        <v>0</v>
      </c>
      <c r="L25" s="241">
        <f t="shared" si="2"/>
        <v>0</v>
      </c>
      <c r="M25" s="241">
        <f t="shared" si="3"/>
        <v>0</v>
      </c>
      <c r="N25" s="281"/>
      <c r="O25" s="241">
        <f t="shared" si="1"/>
        <v>0</v>
      </c>
    </row>
    <row r="26" spans="1:18" ht="21.95" customHeight="1">
      <c r="A26" s="664" t="str">
        <f>+'Svc Line Rev (1)'!B80</f>
        <v>Add Service Line 10</v>
      </c>
      <c r="B26" s="664"/>
      <c r="C26" s="664"/>
      <c r="D26" s="244">
        <f>'Svc Line Rev (1)'!E80</f>
        <v>0</v>
      </c>
      <c r="E26" s="241">
        <f>'Svc Line Rev (1)'!$H80</f>
        <v>0</v>
      </c>
      <c r="F26" s="241">
        <f>'Svc Line Rev (1)'!J80</f>
        <v>0</v>
      </c>
      <c r="G26" s="279">
        <f>+'Svc Line Rev (1)'!G80</f>
        <v>0</v>
      </c>
      <c r="H26" s="241">
        <f>+'Svc Line Rev (1)'!L80</f>
        <v>0</v>
      </c>
      <c r="I26" s="279">
        <f>G26+H26</f>
        <v>0</v>
      </c>
      <c r="J26" s="241">
        <f>'Salaries Pd (3)'!AA76+'Exp Pd (2)'!S84</f>
        <v>0</v>
      </c>
      <c r="K26" s="241">
        <f>'Salaries Pd (3)'!AA77+'Exp Pd (2)'!S85</f>
        <v>0</v>
      </c>
      <c r="L26" s="241">
        <f t="shared" si="2"/>
        <v>0</v>
      </c>
      <c r="M26" s="241">
        <f t="shared" si="3"/>
        <v>0</v>
      </c>
      <c r="N26" s="282"/>
      <c r="O26" s="241">
        <f t="shared" si="1"/>
        <v>0</v>
      </c>
    </row>
    <row r="27" spans="1:18" ht="21.95" customHeight="1">
      <c r="A27" s="663" t="str">
        <f>+'Svc Line Rev (1)'!B81</f>
        <v>Add Service Line 11</v>
      </c>
      <c r="B27" s="663"/>
      <c r="C27" s="663"/>
      <c r="D27" s="243">
        <f>'Svc Line Rev (1)'!E81</f>
        <v>0</v>
      </c>
      <c r="E27" s="241">
        <f>'Svc Line Rev (1)'!$H81</f>
        <v>0</v>
      </c>
      <c r="F27" s="241">
        <f>'Svc Line Rev (1)'!J81</f>
        <v>0</v>
      </c>
      <c r="G27" s="279">
        <f>+'Svc Line Rev (1)'!G81</f>
        <v>0</v>
      </c>
      <c r="H27" s="241">
        <f>+'Svc Line Rev (1)'!L81</f>
        <v>0</v>
      </c>
      <c r="I27" s="279">
        <f t="shared" ref="I27:I55" si="5">G27+H27</f>
        <v>0</v>
      </c>
      <c r="J27" s="241">
        <f>'Salaries Pd (3)'!AC76+'Exp Pd (2)'!T84</f>
        <v>0</v>
      </c>
      <c r="K27" s="241">
        <f>'Salaries Pd (3)'!AC77+'Exp Pd (2)'!T85</f>
        <v>0</v>
      </c>
      <c r="L27" s="241">
        <f t="shared" si="2"/>
        <v>0</v>
      </c>
      <c r="M27" s="241">
        <f t="shared" si="3"/>
        <v>0</v>
      </c>
      <c r="N27" s="283"/>
      <c r="O27" s="241">
        <f t="shared" si="1"/>
        <v>0</v>
      </c>
    </row>
    <row r="28" spans="1:18" ht="21.95" customHeight="1">
      <c r="A28" s="664" t="str">
        <f>+'Svc Line Rev (1)'!B82</f>
        <v>Add Service Line 12</v>
      </c>
      <c r="B28" s="664"/>
      <c r="C28" s="664"/>
      <c r="D28" s="244">
        <f>'Svc Line Rev (1)'!E82</f>
        <v>0</v>
      </c>
      <c r="E28" s="241">
        <f>'Svc Line Rev (1)'!$H82</f>
        <v>0</v>
      </c>
      <c r="F28" s="241">
        <f>'Svc Line Rev (1)'!J82</f>
        <v>0</v>
      </c>
      <c r="G28" s="279">
        <f>+'Svc Line Rev (1)'!G82</f>
        <v>0</v>
      </c>
      <c r="H28" s="241">
        <f>+'Svc Line Rev (1)'!L82</f>
        <v>0</v>
      </c>
      <c r="I28" s="279">
        <f t="shared" si="5"/>
        <v>0</v>
      </c>
      <c r="J28" s="241">
        <f>'Salaries Pd (3)'!AE76+'Exp Pd (2)'!U84</f>
        <v>0</v>
      </c>
      <c r="K28" s="241">
        <f>'Salaries Pd (3)'!AE77+'Exp Pd (2)'!U85</f>
        <v>0</v>
      </c>
      <c r="L28" s="241">
        <f t="shared" si="2"/>
        <v>0</v>
      </c>
      <c r="M28" s="241">
        <f t="shared" si="3"/>
        <v>0</v>
      </c>
      <c r="N28" s="283"/>
      <c r="O28" s="241">
        <f>+M28+N28</f>
        <v>0</v>
      </c>
    </row>
    <row r="29" spans="1:18" ht="21.95" customHeight="1">
      <c r="A29" s="663" t="str">
        <f>+'Svc Line Rev (1)'!B83</f>
        <v>Add Service Line 13</v>
      </c>
      <c r="B29" s="663"/>
      <c r="C29" s="663"/>
      <c r="D29" s="243">
        <f>'Svc Line Rev (1)'!E83</f>
        <v>0</v>
      </c>
      <c r="E29" s="241">
        <f>'Svc Line Rev (1)'!$H83</f>
        <v>0</v>
      </c>
      <c r="F29" s="241">
        <f>'Svc Line Rev (1)'!J83</f>
        <v>0</v>
      </c>
      <c r="G29" s="279">
        <f>+'Svc Line Rev (1)'!G83</f>
        <v>0</v>
      </c>
      <c r="H29" s="241">
        <f>+'Svc Line Rev (1)'!L83</f>
        <v>0</v>
      </c>
      <c r="I29" s="279">
        <f t="shared" si="5"/>
        <v>0</v>
      </c>
      <c r="J29" s="241">
        <f>'Salaries Pd (3)'!AG76+'Exp Pd (2)'!V84</f>
        <v>0</v>
      </c>
      <c r="K29" s="241">
        <f>'Salaries Pd (3)'!AG77+'Exp Pd (2)'!V85</f>
        <v>0</v>
      </c>
      <c r="L29" s="241">
        <f t="shared" si="2"/>
        <v>0</v>
      </c>
      <c r="M29" s="241">
        <f t="shared" si="3"/>
        <v>0</v>
      </c>
      <c r="N29" s="283"/>
      <c r="O29" s="241">
        <f t="shared" si="1"/>
        <v>0</v>
      </c>
    </row>
    <row r="30" spans="1:18" ht="21.95" customHeight="1">
      <c r="A30" s="664" t="str">
        <f>+'Svc Line Rev (1)'!B84</f>
        <v>Add Service Line 14</v>
      </c>
      <c r="B30" s="664"/>
      <c r="C30" s="664"/>
      <c r="D30" s="244">
        <f>'Svc Line Rev (1)'!E84</f>
        <v>0</v>
      </c>
      <c r="E30" s="241">
        <f>'Svc Line Rev (1)'!$H84</f>
        <v>0</v>
      </c>
      <c r="F30" s="241">
        <f>'Svc Line Rev (1)'!J84</f>
        <v>0</v>
      </c>
      <c r="G30" s="279">
        <f>+'Svc Line Rev (1)'!G84</f>
        <v>0</v>
      </c>
      <c r="H30" s="241">
        <f>+'Svc Line Rev (1)'!L84</f>
        <v>0</v>
      </c>
      <c r="I30" s="279">
        <f t="shared" si="5"/>
        <v>0</v>
      </c>
      <c r="J30" s="241">
        <f>'Salaries Pd (3)'!AI76+'Exp Pd (2)'!W84</f>
        <v>0</v>
      </c>
      <c r="K30" s="241">
        <f>'Salaries Pd (3)'!AI77+'Exp Pd (2)'!W85</f>
        <v>0</v>
      </c>
      <c r="L30" s="241">
        <f t="shared" si="2"/>
        <v>0</v>
      </c>
      <c r="M30" s="241">
        <f t="shared" si="3"/>
        <v>0</v>
      </c>
      <c r="N30" s="283"/>
      <c r="O30" s="241">
        <f t="shared" si="1"/>
        <v>0</v>
      </c>
    </row>
    <row r="31" spans="1:18" ht="21.95" customHeight="1">
      <c r="A31" s="663" t="str">
        <f>+'Svc Line Rev (1)'!B85</f>
        <v>Add Service Line 15</v>
      </c>
      <c r="B31" s="663"/>
      <c r="C31" s="663"/>
      <c r="D31" s="243">
        <f>'Svc Line Rev (1)'!E85</f>
        <v>0</v>
      </c>
      <c r="E31" s="241">
        <f>'Svc Line Rev (1)'!$H85</f>
        <v>0</v>
      </c>
      <c r="F31" s="241">
        <f>'Svc Line Rev (1)'!J85</f>
        <v>0</v>
      </c>
      <c r="G31" s="279">
        <f>+'Svc Line Rev (1)'!G85</f>
        <v>0</v>
      </c>
      <c r="H31" s="241">
        <f>+'Svc Line Rev (1)'!L85</f>
        <v>0</v>
      </c>
      <c r="I31" s="279">
        <f t="shared" si="5"/>
        <v>0</v>
      </c>
      <c r="J31" s="241">
        <f>'Salaries Pd (3)'!AK76+'Exp Pd (2)'!X84</f>
        <v>0</v>
      </c>
      <c r="K31" s="241">
        <f>'Salaries Pd (3)'!AK77+'Exp Pd (2)'!X85</f>
        <v>0</v>
      </c>
      <c r="L31" s="241">
        <f t="shared" si="2"/>
        <v>0</v>
      </c>
      <c r="M31" s="241">
        <f t="shared" si="3"/>
        <v>0</v>
      </c>
      <c r="N31" s="283"/>
      <c r="O31" s="241">
        <f t="shared" si="1"/>
        <v>0</v>
      </c>
    </row>
    <row r="32" spans="1:18" ht="21.95" customHeight="1">
      <c r="A32" s="664" t="str">
        <f>+'Svc Line Rev (1)'!B86</f>
        <v>Add Service Line 16</v>
      </c>
      <c r="B32" s="664"/>
      <c r="C32" s="664"/>
      <c r="D32" s="244">
        <f>'Svc Line Rev (1)'!E86</f>
        <v>0</v>
      </c>
      <c r="E32" s="241">
        <f>'Svc Line Rev (1)'!$H86</f>
        <v>0</v>
      </c>
      <c r="F32" s="241">
        <f>'Svc Line Rev (1)'!J86</f>
        <v>0</v>
      </c>
      <c r="G32" s="279">
        <f>+'Svc Line Rev (1)'!G86</f>
        <v>0</v>
      </c>
      <c r="H32" s="241">
        <f>+'Svc Line Rev (1)'!L86</f>
        <v>0</v>
      </c>
      <c r="I32" s="279">
        <f t="shared" si="5"/>
        <v>0</v>
      </c>
      <c r="J32" s="241">
        <f>'Salaries Pd (3)'!AM76+'Exp Pd (2)'!Y84</f>
        <v>0</v>
      </c>
      <c r="K32" s="241">
        <f>'Salaries Pd (3)'!AM77+'Exp Pd (2)'!Y85</f>
        <v>0</v>
      </c>
      <c r="L32" s="241">
        <f t="shared" si="2"/>
        <v>0</v>
      </c>
      <c r="M32" s="241">
        <f t="shared" si="3"/>
        <v>0</v>
      </c>
      <c r="N32" s="283"/>
      <c r="O32" s="241">
        <f t="shared" si="1"/>
        <v>0</v>
      </c>
    </row>
    <row r="33" spans="1:15" ht="21.95" customHeight="1">
      <c r="A33" s="663" t="str">
        <f>+'Svc Line Rev (1)'!B87</f>
        <v>Add Service Line 17</v>
      </c>
      <c r="B33" s="663"/>
      <c r="C33" s="663"/>
      <c r="D33" s="243">
        <f>'Svc Line Rev (1)'!E87</f>
        <v>0</v>
      </c>
      <c r="E33" s="241">
        <f>'Svc Line Rev (1)'!$H87</f>
        <v>0</v>
      </c>
      <c r="F33" s="241">
        <f>'Svc Line Rev (1)'!J87</f>
        <v>0</v>
      </c>
      <c r="G33" s="279">
        <f>+'Svc Line Rev (1)'!G87</f>
        <v>0</v>
      </c>
      <c r="H33" s="241">
        <f>+'Svc Line Rev (1)'!L87</f>
        <v>0</v>
      </c>
      <c r="I33" s="279">
        <f t="shared" si="5"/>
        <v>0</v>
      </c>
      <c r="J33" s="241">
        <f>'Salaries Pd (3)'!AO76+'Exp Pd (2)'!Z84</f>
        <v>0</v>
      </c>
      <c r="K33" s="241">
        <f>'Salaries Pd (3)'!AO77+'Exp Pd (2)'!Z85</f>
        <v>0</v>
      </c>
      <c r="L33" s="241">
        <f t="shared" si="2"/>
        <v>0</v>
      </c>
      <c r="M33" s="241">
        <f t="shared" si="3"/>
        <v>0</v>
      </c>
      <c r="N33" s="283"/>
      <c r="O33" s="241">
        <f t="shared" si="1"/>
        <v>0</v>
      </c>
    </row>
    <row r="34" spans="1:15" ht="21.95" customHeight="1">
      <c r="A34" s="664" t="str">
        <f>+'Svc Line Rev (1)'!B88</f>
        <v>Add Service Line 18</v>
      </c>
      <c r="B34" s="664"/>
      <c r="C34" s="664"/>
      <c r="D34" s="244">
        <f>'Svc Line Rev (1)'!E88</f>
        <v>0</v>
      </c>
      <c r="E34" s="241">
        <f>'Svc Line Rev (1)'!$H88</f>
        <v>0</v>
      </c>
      <c r="F34" s="241">
        <f>'Svc Line Rev (1)'!J88</f>
        <v>0</v>
      </c>
      <c r="G34" s="279">
        <f>+'Svc Line Rev (1)'!G88</f>
        <v>0</v>
      </c>
      <c r="H34" s="241">
        <f>+'Svc Line Rev (1)'!L88</f>
        <v>0</v>
      </c>
      <c r="I34" s="279">
        <f t="shared" si="5"/>
        <v>0</v>
      </c>
      <c r="J34" s="241">
        <f>'Salaries Pd (3)'!AQ76+'Exp Pd (2)'!AA84</f>
        <v>0</v>
      </c>
      <c r="K34" s="241">
        <f>'Salaries Pd (3)'!AQ77+'Exp Pd (2)'!AA85</f>
        <v>0</v>
      </c>
      <c r="L34" s="241">
        <f t="shared" si="2"/>
        <v>0</v>
      </c>
      <c r="M34" s="241">
        <f t="shared" si="3"/>
        <v>0</v>
      </c>
      <c r="N34" s="283"/>
      <c r="O34" s="241">
        <f t="shared" si="1"/>
        <v>0</v>
      </c>
    </row>
    <row r="35" spans="1:15" ht="21.95" customHeight="1">
      <c r="A35" s="663" t="str">
        <f>+'Svc Line Rev (1)'!B89</f>
        <v>Add Service Line 19</v>
      </c>
      <c r="B35" s="663"/>
      <c r="C35" s="663"/>
      <c r="D35" s="243">
        <f>'Svc Line Rev (1)'!E89</f>
        <v>0</v>
      </c>
      <c r="E35" s="241">
        <f>'Svc Line Rev (1)'!$H89</f>
        <v>0</v>
      </c>
      <c r="F35" s="241">
        <f>'Svc Line Rev (1)'!J89</f>
        <v>0</v>
      </c>
      <c r="G35" s="279">
        <f>+'Svc Line Rev (1)'!G89</f>
        <v>0</v>
      </c>
      <c r="H35" s="241">
        <f>+'Svc Line Rev (1)'!L89</f>
        <v>0</v>
      </c>
      <c r="I35" s="279">
        <f t="shared" si="5"/>
        <v>0</v>
      </c>
      <c r="J35" s="241">
        <f>'Salaries Pd (3)'!AS76+'Exp Pd (2)'!AB84</f>
        <v>0</v>
      </c>
      <c r="K35" s="241">
        <f>'Salaries Pd (3)'!AS77+'Exp Pd (2)'!AB85</f>
        <v>0</v>
      </c>
      <c r="L35" s="241">
        <f t="shared" si="2"/>
        <v>0</v>
      </c>
      <c r="M35" s="241">
        <f t="shared" si="3"/>
        <v>0</v>
      </c>
      <c r="N35" s="283"/>
      <c r="O35" s="241">
        <f t="shared" si="1"/>
        <v>0</v>
      </c>
    </row>
    <row r="36" spans="1:15" ht="21.95" customHeight="1">
      <c r="A36" s="664" t="str">
        <f>+'Svc Line Rev (1)'!B90</f>
        <v>Add Service Line 20</v>
      </c>
      <c r="B36" s="664"/>
      <c r="C36" s="664"/>
      <c r="D36" s="243">
        <f>'Svc Line Rev (1)'!E90</f>
        <v>0</v>
      </c>
      <c r="E36" s="241">
        <f>'Svc Line Rev (1)'!$H90</f>
        <v>0</v>
      </c>
      <c r="F36" s="241">
        <f>'Svc Line Rev (1)'!J90</f>
        <v>0</v>
      </c>
      <c r="G36" s="279">
        <f>+'Svc Line Rev (1)'!G90</f>
        <v>0</v>
      </c>
      <c r="H36" s="241">
        <f>+'Svc Line Rev (1)'!L90</f>
        <v>0</v>
      </c>
      <c r="I36" s="279">
        <f t="shared" si="5"/>
        <v>0</v>
      </c>
      <c r="J36" s="241">
        <f>'Salaries Pd (3)'!AU76+'Exp Pd (2)'!AC84</f>
        <v>0</v>
      </c>
      <c r="K36" s="241">
        <f>'Salaries Pd (3)'!AU77+'Exp Pd (2)'!AC85</f>
        <v>0</v>
      </c>
      <c r="L36" s="241">
        <f t="shared" si="2"/>
        <v>0</v>
      </c>
      <c r="M36" s="241">
        <f t="shared" si="3"/>
        <v>0</v>
      </c>
      <c r="N36" s="283"/>
      <c r="O36" s="241">
        <f t="shared" si="1"/>
        <v>0</v>
      </c>
    </row>
    <row r="37" spans="1:15" ht="21.95" customHeight="1">
      <c r="A37" s="663" t="str">
        <f>+'Svc Line Rev (1)'!B91</f>
        <v>Add Service Line 21</v>
      </c>
      <c r="B37" s="663"/>
      <c r="C37" s="663"/>
      <c r="D37" s="243">
        <f>'Svc Line Rev (1)'!E91</f>
        <v>0</v>
      </c>
      <c r="E37" s="241">
        <f>'Svc Line Rev (1)'!$H91</f>
        <v>0</v>
      </c>
      <c r="F37" s="241">
        <f>'Svc Line Rev (1)'!J91</f>
        <v>0</v>
      </c>
      <c r="G37" s="279">
        <f>+'Svc Line Rev (1)'!G91</f>
        <v>0</v>
      </c>
      <c r="H37" s="241">
        <f>+'Svc Line Rev (1)'!L91</f>
        <v>0</v>
      </c>
      <c r="I37" s="279">
        <f t="shared" si="5"/>
        <v>0</v>
      </c>
      <c r="J37" s="241">
        <f>'Salaries Pd (3)'!AW76+'Exp Pd (2)'!AD84</f>
        <v>0</v>
      </c>
      <c r="K37" s="241">
        <f>'Salaries Pd (3)'!AW77+'Exp Pd (2)'!AD85</f>
        <v>0</v>
      </c>
      <c r="L37" s="241">
        <f t="shared" si="2"/>
        <v>0</v>
      </c>
      <c r="M37" s="241">
        <f t="shared" si="3"/>
        <v>0</v>
      </c>
      <c r="N37" s="283"/>
      <c r="O37" s="241">
        <f t="shared" si="1"/>
        <v>0</v>
      </c>
    </row>
    <row r="38" spans="1:15" ht="21.95" customHeight="1">
      <c r="A38" s="664" t="str">
        <f>+'Svc Line Rev (1)'!B92</f>
        <v>Add Service Line 22</v>
      </c>
      <c r="B38" s="664"/>
      <c r="C38" s="664"/>
      <c r="D38" s="243">
        <f>'Svc Line Rev (1)'!E92</f>
        <v>0</v>
      </c>
      <c r="E38" s="241">
        <f>'Svc Line Rev (1)'!$H92</f>
        <v>0</v>
      </c>
      <c r="F38" s="241">
        <f>'Svc Line Rev (1)'!J92</f>
        <v>0</v>
      </c>
      <c r="G38" s="279">
        <f>+'Svc Line Rev (1)'!G92</f>
        <v>0</v>
      </c>
      <c r="H38" s="241">
        <f>+'Svc Line Rev (1)'!L92</f>
        <v>0</v>
      </c>
      <c r="I38" s="279">
        <f t="shared" si="5"/>
        <v>0</v>
      </c>
      <c r="J38" s="241">
        <f>'Salaries Pd (3)'!AY76+'Exp Pd (2)'!AE84</f>
        <v>0</v>
      </c>
      <c r="K38" s="241">
        <f>'Salaries Pd (3)'!AY77+'Exp Pd (2)'!AE85</f>
        <v>0</v>
      </c>
      <c r="L38" s="241">
        <f t="shared" si="2"/>
        <v>0</v>
      </c>
      <c r="M38" s="241">
        <f t="shared" si="3"/>
        <v>0</v>
      </c>
      <c r="N38" s="283"/>
      <c r="O38" s="241">
        <f t="shared" si="1"/>
        <v>0</v>
      </c>
    </row>
    <row r="39" spans="1:15" ht="21.95" customHeight="1">
      <c r="A39" s="663" t="str">
        <f>+'Svc Line Rev (1)'!B93</f>
        <v>Add Service Line 23</v>
      </c>
      <c r="B39" s="663"/>
      <c r="C39" s="663"/>
      <c r="D39" s="243">
        <f>'Svc Line Rev (1)'!E93</f>
        <v>0</v>
      </c>
      <c r="E39" s="241">
        <f>'Svc Line Rev (1)'!$H93</f>
        <v>0</v>
      </c>
      <c r="F39" s="241">
        <f>'Svc Line Rev (1)'!J93</f>
        <v>0</v>
      </c>
      <c r="G39" s="279">
        <f>+'Svc Line Rev (1)'!G93</f>
        <v>0</v>
      </c>
      <c r="H39" s="241">
        <f>+'Svc Line Rev (1)'!L93</f>
        <v>0</v>
      </c>
      <c r="I39" s="279">
        <f t="shared" si="5"/>
        <v>0</v>
      </c>
      <c r="J39" s="241">
        <f>'Salaries Pd (3)'!BA76+'Exp Pd (2)'!AF84</f>
        <v>0</v>
      </c>
      <c r="K39" s="241">
        <f>'Salaries Pd (3)'!BA77+'Exp Pd (2)'!AF85</f>
        <v>0</v>
      </c>
      <c r="L39" s="241">
        <f t="shared" si="2"/>
        <v>0</v>
      </c>
      <c r="M39" s="241">
        <f t="shared" si="3"/>
        <v>0</v>
      </c>
      <c r="N39" s="283"/>
      <c r="O39" s="241">
        <f t="shared" si="1"/>
        <v>0</v>
      </c>
    </row>
    <row r="40" spans="1:15" ht="21.95" customHeight="1">
      <c r="A40" s="664" t="str">
        <f>+'Svc Line Rev (1)'!B94</f>
        <v>Add Service Line 24</v>
      </c>
      <c r="B40" s="664"/>
      <c r="C40" s="664"/>
      <c r="D40" s="243">
        <f>'Svc Line Rev (1)'!E94</f>
        <v>0</v>
      </c>
      <c r="E40" s="241">
        <f>'Svc Line Rev (1)'!$H94</f>
        <v>0</v>
      </c>
      <c r="F40" s="241">
        <f>'Svc Line Rev (1)'!J94</f>
        <v>0</v>
      </c>
      <c r="G40" s="279">
        <f>+'Svc Line Rev (1)'!G94</f>
        <v>0</v>
      </c>
      <c r="H40" s="241">
        <f>+'Svc Line Rev (1)'!L94</f>
        <v>0</v>
      </c>
      <c r="I40" s="279">
        <f t="shared" si="5"/>
        <v>0</v>
      </c>
      <c r="J40" s="241">
        <f>'Salaries Pd (3)'!BC76+'Exp Pd (2)'!AG84</f>
        <v>0</v>
      </c>
      <c r="K40" s="241">
        <f>'Salaries Pd (3)'!BC77+'Exp Pd (2)'!AG85</f>
        <v>0</v>
      </c>
      <c r="L40" s="241">
        <f t="shared" si="2"/>
        <v>0</v>
      </c>
      <c r="M40" s="241">
        <f t="shared" si="3"/>
        <v>0</v>
      </c>
      <c r="N40" s="283"/>
      <c r="O40" s="241">
        <f t="shared" si="1"/>
        <v>0</v>
      </c>
    </row>
    <row r="41" spans="1:15" ht="21.95" customHeight="1">
      <c r="A41" s="663" t="str">
        <f>+'Svc Line Rev (1)'!B95</f>
        <v>Add Service Line 25</v>
      </c>
      <c r="B41" s="663"/>
      <c r="C41" s="663"/>
      <c r="D41" s="243">
        <f>'Svc Line Rev (1)'!E95</f>
        <v>0</v>
      </c>
      <c r="E41" s="241">
        <f>'Svc Line Rev (1)'!$H95</f>
        <v>0</v>
      </c>
      <c r="F41" s="241">
        <f>'Svc Line Rev (1)'!J95</f>
        <v>0</v>
      </c>
      <c r="G41" s="279">
        <f>+'Svc Line Rev (1)'!G95</f>
        <v>0</v>
      </c>
      <c r="H41" s="241">
        <f>+'Svc Line Rev (1)'!L95</f>
        <v>0</v>
      </c>
      <c r="I41" s="279">
        <f t="shared" si="5"/>
        <v>0</v>
      </c>
      <c r="J41" s="262">
        <f>'Salaries Pd (3)'!BE76+'Exp Pd (2)'!AH84</f>
        <v>0</v>
      </c>
      <c r="K41" s="262">
        <f>'Salaries Pd (3)'!BE77+'Exp Pd (2)'!AH85</f>
        <v>0</v>
      </c>
      <c r="L41" s="241">
        <f t="shared" si="2"/>
        <v>0</v>
      </c>
      <c r="M41" s="241">
        <f>+I41-L41</f>
        <v>0</v>
      </c>
      <c r="N41" s="283"/>
      <c r="O41" s="241">
        <f t="shared" si="1"/>
        <v>0</v>
      </c>
    </row>
    <row r="42" spans="1:15" ht="21.95" customHeight="1">
      <c r="A42" s="663" t="str">
        <f>+'Svc Line Rev (1)'!B96</f>
        <v>Add Service Line 26</v>
      </c>
      <c r="B42" s="663"/>
      <c r="C42" s="663"/>
      <c r="D42" s="243">
        <f>'Svc Line Rev (1)'!E96</f>
        <v>0</v>
      </c>
      <c r="E42" s="241">
        <f>'Svc Line Rev (1)'!$H96</f>
        <v>0</v>
      </c>
      <c r="F42" s="241">
        <f>'Svc Line Rev (1)'!J96</f>
        <v>0</v>
      </c>
      <c r="G42" s="279">
        <f>+'Svc Line Rev (1)'!G96</f>
        <v>0</v>
      </c>
      <c r="H42" s="241">
        <f>+'Svc Line Rev (1)'!L96</f>
        <v>0</v>
      </c>
      <c r="I42" s="279">
        <f t="shared" si="5"/>
        <v>0</v>
      </c>
      <c r="J42" s="262">
        <f>'Salaries Pd (3)'!BG76+'Exp Pd (2)'!AI84</f>
        <v>0</v>
      </c>
      <c r="K42" s="262">
        <f>'Salaries Pd (3)'!BG77+'Exp Pd (2)'!AI85</f>
        <v>0</v>
      </c>
      <c r="L42" s="241">
        <f t="shared" si="2"/>
        <v>0</v>
      </c>
      <c r="M42" s="241">
        <f t="shared" si="3"/>
        <v>0</v>
      </c>
      <c r="N42" s="283"/>
      <c r="O42" s="241">
        <f t="shared" si="1"/>
        <v>0</v>
      </c>
    </row>
    <row r="43" spans="1:15" ht="21.95" customHeight="1">
      <c r="A43" s="664" t="str">
        <f>+'Svc Line Rev (1)'!B97</f>
        <v>Add Service Line 27</v>
      </c>
      <c r="B43" s="664"/>
      <c r="C43" s="664"/>
      <c r="D43" s="243">
        <f>'Svc Line Rev (1)'!E97</f>
        <v>0</v>
      </c>
      <c r="E43" s="241">
        <f>'Svc Line Rev (1)'!$H97</f>
        <v>0</v>
      </c>
      <c r="F43" s="241">
        <f>'Svc Line Rev (1)'!J97</f>
        <v>0</v>
      </c>
      <c r="G43" s="279">
        <f>+'Svc Line Rev (1)'!G97</f>
        <v>0</v>
      </c>
      <c r="H43" s="241">
        <f>+'Svc Line Rev (1)'!L97</f>
        <v>0</v>
      </c>
      <c r="I43" s="279">
        <f t="shared" si="5"/>
        <v>0</v>
      </c>
      <c r="J43" s="262">
        <f>'Salaries Pd (3)'!BI76+'Exp Pd (2)'!AJ84</f>
        <v>0</v>
      </c>
      <c r="K43" s="262">
        <f>'Salaries Pd (3)'!BI77+'Exp Pd (2)'!AJ85</f>
        <v>0</v>
      </c>
      <c r="L43" s="241">
        <f t="shared" si="2"/>
        <v>0</v>
      </c>
      <c r="M43" s="241">
        <f t="shared" si="3"/>
        <v>0</v>
      </c>
      <c r="N43" s="283"/>
      <c r="O43" s="241">
        <f t="shared" si="1"/>
        <v>0</v>
      </c>
    </row>
    <row r="44" spans="1:15" ht="21.95" customHeight="1">
      <c r="A44" s="663" t="str">
        <f>+'Svc Line Rev (1)'!B98</f>
        <v>Add Service Line 28</v>
      </c>
      <c r="B44" s="663"/>
      <c r="C44" s="663"/>
      <c r="D44" s="243">
        <f>'Svc Line Rev (1)'!E98</f>
        <v>0</v>
      </c>
      <c r="E44" s="241">
        <f>'Svc Line Rev (1)'!$H98</f>
        <v>0</v>
      </c>
      <c r="F44" s="241">
        <f>'Svc Line Rev (1)'!J98</f>
        <v>0</v>
      </c>
      <c r="G44" s="279">
        <f>+'Svc Line Rev (1)'!G98</f>
        <v>0</v>
      </c>
      <c r="H44" s="241">
        <f>+'Svc Line Rev (1)'!L98</f>
        <v>0</v>
      </c>
      <c r="I44" s="279">
        <f t="shared" si="5"/>
        <v>0</v>
      </c>
      <c r="J44" s="262">
        <f>'Salaries Pd (3)'!BK76+'Exp Pd (2)'!AK84</f>
        <v>0</v>
      </c>
      <c r="K44" s="262">
        <f>'Salaries Pd (3)'!BK77+'Exp Pd (2)'!AK85</f>
        <v>0</v>
      </c>
      <c r="L44" s="241">
        <f t="shared" si="2"/>
        <v>0</v>
      </c>
      <c r="M44" s="241">
        <f t="shared" si="3"/>
        <v>0</v>
      </c>
      <c r="N44" s="283"/>
      <c r="O44" s="241">
        <f t="shared" si="1"/>
        <v>0</v>
      </c>
    </row>
    <row r="45" spans="1:15" ht="21.95" customHeight="1">
      <c r="A45" s="664" t="str">
        <f>+'Svc Line Rev (1)'!B99</f>
        <v>Add Service Line 29</v>
      </c>
      <c r="B45" s="664"/>
      <c r="C45" s="664"/>
      <c r="D45" s="243">
        <f>'Svc Line Rev (1)'!E99</f>
        <v>0</v>
      </c>
      <c r="E45" s="241">
        <f>'Svc Line Rev (1)'!$H99</f>
        <v>0</v>
      </c>
      <c r="F45" s="241">
        <f>'Svc Line Rev (1)'!J99</f>
        <v>0</v>
      </c>
      <c r="G45" s="279">
        <f>+'Svc Line Rev (1)'!G99</f>
        <v>0</v>
      </c>
      <c r="H45" s="241">
        <f>+'Svc Line Rev (1)'!L99</f>
        <v>0</v>
      </c>
      <c r="I45" s="279">
        <f t="shared" si="5"/>
        <v>0</v>
      </c>
      <c r="J45" s="262">
        <f>'Salaries Pd (3)'!BM76+'Exp Pd (2)'!AL84</f>
        <v>0</v>
      </c>
      <c r="K45" s="262">
        <f>'Salaries Pd (3)'!BM77+'Exp Pd (2)'!AL85</f>
        <v>0</v>
      </c>
      <c r="L45" s="241">
        <f t="shared" si="2"/>
        <v>0</v>
      </c>
      <c r="M45" s="241">
        <f t="shared" si="3"/>
        <v>0</v>
      </c>
      <c r="N45" s="283"/>
      <c r="O45" s="241">
        <f t="shared" si="1"/>
        <v>0</v>
      </c>
    </row>
    <row r="46" spans="1:15" ht="21.95" customHeight="1">
      <c r="A46" s="663" t="str">
        <f>+'Svc Line Rev (1)'!B100</f>
        <v>Add Service Line 30</v>
      </c>
      <c r="B46" s="663"/>
      <c r="C46" s="663"/>
      <c r="D46" s="243">
        <f>'Svc Line Rev (1)'!E100</f>
        <v>0</v>
      </c>
      <c r="E46" s="241">
        <f>'Svc Line Rev (1)'!$H100</f>
        <v>0</v>
      </c>
      <c r="F46" s="241">
        <f>'Svc Line Rev (1)'!J100</f>
        <v>0</v>
      </c>
      <c r="G46" s="279">
        <f>+'Svc Line Rev (1)'!G100</f>
        <v>0</v>
      </c>
      <c r="H46" s="241">
        <f>+'Svc Line Rev (1)'!L100</f>
        <v>0</v>
      </c>
      <c r="I46" s="279">
        <f t="shared" si="5"/>
        <v>0</v>
      </c>
      <c r="J46" s="262">
        <f>'Salaries Pd (3)'!BO76+'Exp Pd (2)'!AM84</f>
        <v>0</v>
      </c>
      <c r="K46" s="262">
        <f>'Salaries Pd (3)'!BO77+'Exp Pd (2)'!AM85</f>
        <v>0</v>
      </c>
      <c r="L46" s="241">
        <f t="shared" si="2"/>
        <v>0</v>
      </c>
      <c r="M46" s="241">
        <f t="shared" si="3"/>
        <v>0</v>
      </c>
      <c r="N46" s="283"/>
      <c r="O46" s="241">
        <f t="shared" si="1"/>
        <v>0</v>
      </c>
    </row>
    <row r="47" spans="1:15" ht="21.95" customHeight="1">
      <c r="A47" s="664" t="str">
        <f>+'Svc Line Rev (1)'!B101</f>
        <v>Add Service Line 31</v>
      </c>
      <c r="B47" s="664"/>
      <c r="C47" s="664"/>
      <c r="D47" s="243">
        <f>'Svc Line Rev (1)'!E101</f>
        <v>0</v>
      </c>
      <c r="E47" s="241">
        <f>'Svc Line Rev (1)'!$H101</f>
        <v>0</v>
      </c>
      <c r="F47" s="241">
        <f>'Svc Line Rev (1)'!J101</f>
        <v>0</v>
      </c>
      <c r="G47" s="279">
        <f>+'Svc Line Rev (1)'!G101</f>
        <v>0</v>
      </c>
      <c r="H47" s="241">
        <f>+'Svc Line Rev (1)'!L101</f>
        <v>0</v>
      </c>
      <c r="I47" s="279">
        <f t="shared" si="5"/>
        <v>0</v>
      </c>
      <c r="J47" s="262">
        <f>'Salaries Pd (3)'!BQ76+'Exp Pd (2)'!AN84</f>
        <v>0</v>
      </c>
      <c r="K47" s="262">
        <f>'Salaries Pd (3)'!BQ77+'Exp Pd (2)'!AN85</f>
        <v>0</v>
      </c>
      <c r="L47" s="241">
        <f t="shared" si="2"/>
        <v>0</v>
      </c>
      <c r="M47" s="241">
        <f t="shared" si="3"/>
        <v>0</v>
      </c>
      <c r="N47" s="283"/>
      <c r="O47" s="241">
        <f t="shared" si="1"/>
        <v>0</v>
      </c>
    </row>
    <row r="48" spans="1:15" ht="21.95" customHeight="1">
      <c r="A48" s="663" t="str">
        <f>+'Svc Line Rev (1)'!B102</f>
        <v>Add Service Line 32</v>
      </c>
      <c r="B48" s="663"/>
      <c r="C48" s="663"/>
      <c r="D48" s="243">
        <f>'Svc Line Rev (1)'!E102</f>
        <v>0</v>
      </c>
      <c r="E48" s="241">
        <f>'Svc Line Rev (1)'!$H102</f>
        <v>0</v>
      </c>
      <c r="F48" s="241">
        <f>'Svc Line Rev (1)'!J102</f>
        <v>0</v>
      </c>
      <c r="G48" s="279">
        <f>+'Svc Line Rev (1)'!G102</f>
        <v>0</v>
      </c>
      <c r="H48" s="241">
        <f>+'Svc Line Rev (1)'!L102</f>
        <v>0</v>
      </c>
      <c r="I48" s="279">
        <f t="shared" si="5"/>
        <v>0</v>
      </c>
      <c r="J48" s="262">
        <f>'Salaries Pd (3)'!BS76+'Exp Pd (2)'!AO84</f>
        <v>0</v>
      </c>
      <c r="K48" s="262">
        <f>'Salaries Pd (3)'!BS77+'Exp Pd (2)'!AO85</f>
        <v>0</v>
      </c>
      <c r="L48" s="241">
        <f t="shared" si="2"/>
        <v>0</v>
      </c>
      <c r="M48" s="241">
        <f t="shared" si="3"/>
        <v>0</v>
      </c>
      <c r="N48" s="283"/>
      <c r="O48" s="241">
        <f t="shared" si="1"/>
        <v>0</v>
      </c>
    </row>
    <row r="49" spans="1:15" ht="21.95" customHeight="1">
      <c r="A49" s="664" t="str">
        <f>+'Svc Line Rev (1)'!B103</f>
        <v>Add Service Line 33</v>
      </c>
      <c r="B49" s="664"/>
      <c r="C49" s="664"/>
      <c r="D49" s="243">
        <f>'Svc Line Rev (1)'!E103</f>
        <v>0</v>
      </c>
      <c r="E49" s="241">
        <f>'Svc Line Rev (1)'!$H103</f>
        <v>0</v>
      </c>
      <c r="F49" s="241">
        <f>'Svc Line Rev (1)'!J103</f>
        <v>0</v>
      </c>
      <c r="G49" s="279">
        <f>+'Svc Line Rev (1)'!G103</f>
        <v>0</v>
      </c>
      <c r="H49" s="241">
        <f>+'Svc Line Rev (1)'!L103</f>
        <v>0</v>
      </c>
      <c r="I49" s="279">
        <f t="shared" si="5"/>
        <v>0</v>
      </c>
      <c r="J49" s="262">
        <f>'Salaries Pd (3)'!BU76+'Exp Pd (2)'!AP84</f>
        <v>0</v>
      </c>
      <c r="K49" s="262">
        <f>'Salaries Pd (3)'!BU77+'Exp Pd (2)'!AP85</f>
        <v>0</v>
      </c>
      <c r="L49" s="241">
        <f t="shared" si="2"/>
        <v>0</v>
      </c>
      <c r="M49" s="241">
        <f t="shared" si="3"/>
        <v>0</v>
      </c>
      <c r="N49" s="283"/>
      <c r="O49" s="241">
        <f t="shared" si="1"/>
        <v>0</v>
      </c>
    </row>
    <row r="50" spans="1:15" ht="21.95" customHeight="1">
      <c r="A50" s="663" t="str">
        <f>+'Svc Line Rev (1)'!B104</f>
        <v>Add Service Line 34</v>
      </c>
      <c r="B50" s="663"/>
      <c r="C50" s="663"/>
      <c r="D50" s="243">
        <f>'Svc Line Rev (1)'!E104</f>
        <v>0</v>
      </c>
      <c r="E50" s="241">
        <f>'Svc Line Rev (1)'!$H104</f>
        <v>0</v>
      </c>
      <c r="F50" s="241">
        <f>'Svc Line Rev (1)'!J104</f>
        <v>0</v>
      </c>
      <c r="G50" s="279">
        <f>+'Svc Line Rev (1)'!G104</f>
        <v>0</v>
      </c>
      <c r="H50" s="241">
        <f>+'Svc Line Rev (1)'!L104</f>
        <v>0</v>
      </c>
      <c r="I50" s="279">
        <f t="shared" si="5"/>
        <v>0</v>
      </c>
      <c r="J50" s="262">
        <f>'Salaries Pd (3)'!BW76+'Exp Pd (2)'!AQ84</f>
        <v>0</v>
      </c>
      <c r="K50" s="262">
        <f>'Salaries Pd (3)'!BW77+'Exp Pd (2)'!AQ85</f>
        <v>0</v>
      </c>
      <c r="L50" s="241">
        <f t="shared" si="2"/>
        <v>0</v>
      </c>
      <c r="M50" s="241">
        <f t="shared" si="3"/>
        <v>0</v>
      </c>
      <c r="N50" s="283"/>
      <c r="O50" s="241">
        <f t="shared" si="1"/>
        <v>0</v>
      </c>
    </row>
    <row r="51" spans="1:15" ht="21.95" customHeight="1">
      <c r="A51" s="664" t="str">
        <f>+'Svc Line Rev (1)'!B105</f>
        <v>Add Service Line 35</v>
      </c>
      <c r="B51" s="664"/>
      <c r="C51" s="664"/>
      <c r="D51" s="243">
        <f>'Svc Line Rev (1)'!E105</f>
        <v>0</v>
      </c>
      <c r="E51" s="241">
        <f>'Svc Line Rev (1)'!$H105</f>
        <v>0</v>
      </c>
      <c r="F51" s="241">
        <f>'Svc Line Rev (1)'!J105</f>
        <v>0</v>
      </c>
      <c r="G51" s="279">
        <f>+'Svc Line Rev (1)'!G105</f>
        <v>0</v>
      </c>
      <c r="H51" s="241">
        <f>+'Svc Line Rev (1)'!L105</f>
        <v>0</v>
      </c>
      <c r="I51" s="279">
        <f t="shared" si="5"/>
        <v>0</v>
      </c>
      <c r="J51" s="262">
        <f>'Salaries Pd (3)'!BY76+'Exp Pd (2)'!AR84</f>
        <v>0</v>
      </c>
      <c r="K51" s="262">
        <f>'Salaries Pd (3)'!BY77+'Exp Pd (2)'!AR85</f>
        <v>0</v>
      </c>
      <c r="L51" s="241">
        <f t="shared" si="2"/>
        <v>0</v>
      </c>
      <c r="M51" s="241">
        <f t="shared" si="3"/>
        <v>0</v>
      </c>
      <c r="N51" s="283"/>
      <c r="O51" s="241">
        <f t="shared" si="1"/>
        <v>0</v>
      </c>
    </row>
    <row r="52" spans="1:15" ht="21.95" customHeight="1">
      <c r="A52" s="663" t="str">
        <f>+'Svc Line Rev (1)'!B106</f>
        <v>Add Service Line 36</v>
      </c>
      <c r="B52" s="663"/>
      <c r="C52" s="663"/>
      <c r="D52" s="243">
        <f>'Svc Line Rev (1)'!E106</f>
        <v>0</v>
      </c>
      <c r="E52" s="241">
        <f>'Svc Line Rev (1)'!$H106</f>
        <v>0</v>
      </c>
      <c r="F52" s="241">
        <f>'Svc Line Rev (1)'!J106</f>
        <v>0</v>
      </c>
      <c r="G52" s="279">
        <f>+'Svc Line Rev (1)'!G106</f>
        <v>0</v>
      </c>
      <c r="H52" s="241">
        <f>+'Svc Line Rev (1)'!L106</f>
        <v>0</v>
      </c>
      <c r="I52" s="279">
        <f t="shared" si="5"/>
        <v>0</v>
      </c>
      <c r="J52" s="262">
        <f>'Salaries Pd (3)'!CA76+'Exp Pd (2)'!AS84</f>
        <v>0</v>
      </c>
      <c r="K52" s="262">
        <f>'Salaries Pd (3)'!CA77+'Exp Pd (2)'!AS85</f>
        <v>0</v>
      </c>
      <c r="L52" s="241">
        <f t="shared" si="2"/>
        <v>0</v>
      </c>
      <c r="M52" s="241">
        <f t="shared" si="3"/>
        <v>0</v>
      </c>
      <c r="N52" s="283"/>
      <c r="O52" s="241">
        <f t="shared" si="1"/>
        <v>0</v>
      </c>
    </row>
    <row r="53" spans="1:15" ht="21.95" customHeight="1">
      <c r="A53" s="664" t="str">
        <f>+'Svc Line Rev (1)'!B107</f>
        <v>Add Service Line 37</v>
      </c>
      <c r="B53" s="664"/>
      <c r="C53" s="664"/>
      <c r="D53" s="243">
        <f>'Svc Line Rev (1)'!E107</f>
        <v>0</v>
      </c>
      <c r="E53" s="241">
        <f>'Svc Line Rev (1)'!$H107</f>
        <v>0</v>
      </c>
      <c r="F53" s="241">
        <f>'Svc Line Rev (1)'!J107</f>
        <v>0</v>
      </c>
      <c r="G53" s="279">
        <f>+'Svc Line Rev (1)'!G107</f>
        <v>0</v>
      </c>
      <c r="H53" s="241">
        <f>+'Svc Line Rev (1)'!L107</f>
        <v>0</v>
      </c>
      <c r="I53" s="279">
        <f t="shared" si="5"/>
        <v>0</v>
      </c>
      <c r="J53" s="262">
        <f>'Salaries Pd (3)'!CC76+'Exp Pd (2)'!AT84</f>
        <v>0</v>
      </c>
      <c r="K53" s="262">
        <f>'Salaries Pd (3)'!CC77+'Exp Pd (2)'!AT85</f>
        <v>0</v>
      </c>
      <c r="L53" s="241">
        <f t="shared" si="2"/>
        <v>0</v>
      </c>
      <c r="M53" s="241">
        <f t="shared" si="3"/>
        <v>0</v>
      </c>
      <c r="N53" s="283"/>
      <c r="O53" s="241">
        <f t="shared" si="1"/>
        <v>0</v>
      </c>
    </row>
    <row r="54" spans="1:15" ht="21.95" customHeight="1">
      <c r="A54" s="663" t="str">
        <f>+'Svc Line Rev (1)'!B108</f>
        <v>Add Service Line 38</v>
      </c>
      <c r="B54" s="663"/>
      <c r="C54" s="663"/>
      <c r="D54" s="243">
        <f>'Svc Line Rev (1)'!E108</f>
        <v>0</v>
      </c>
      <c r="E54" s="241">
        <f>'Svc Line Rev (1)'!$H108</f>
        <v>0</v>
      </c>
      <c r="F54" s="241">
        <f>'Svc Line Rev (1)'!J108</f>
        <v>0</v>
      </c>
      <c r="G54" s="279">
        <f>+'Svc Line Rev (1)'!G108</f>
        <v>0</v>
      </c>
      <c r="H54" s="241">
        <f>+'Svc Line Rev (1)'!L108</f>
        <v>0</v>
      </c>
      <c r="I54" s="279">
        <f t="shared" si="5"/>
        <v>0</v>
      </c>
      <c r="J54" s="262">
        <f>'Salaries Pd (3)'!CE76+'Exp Pd (2)'!AU84</f>
        <v>0</v>
      </c>
      <c r="K54" s="262">
        <f>'Salaries Pd (3)'!CE77+'Exp Pd (2)'!AU85</f>
        <v>0</v>
      </c>
      <c r="L54" s="241">
        <f t="shared" si="2"/>
        <v>0</v>
      </c>
      <c r="M54" s="241">
        <f t="shared" si="3"/>
        <v>0</v>
      </c>
      <c r="N54" s="283"/>
      <c r="O54" s="241">
        <f t="shared" si="1"/>
        <v>0</v>
      </c>
    </row>
    <row r="55" spans="1:15" ht="21.95" customHeight="1">
      <c r="A55" s="663" t="str">
        <f>+'Svc Line Rev (1)'!B109</f>
        <v>Add Service Line 39</v>
      </c>
      <c r="B55" s="663"/>
      <c r="C55" s="663"/>
      <c r="D55" s="243">
        <f>'Svc Line Rev (1)'!E109</f>
        <v>0</v>
      </c>
      <c r="E55" s="241">
        <f>'Svc Line Rev (1)'!$H109</f>
        <v>0</v>
      </c>
      <c r="F55" s="241">
        <f>'Svc Line Rev (1)'!J109</f>
        <v>0</v>
      </c>
      <c r="G55" s="279">
        <f>+'Svc Line Rev (1)'!G109</f>
        <v>0</v>
      </c>
      <c r="H55" s="241">
        <f>+'Svc Line Rev (1)'!L109</f>
        <v>0</v>
      </c>
      <c r="I55" s="279">
        <f t="shared" si="5"/>
        <v>0</v>
      </c>
      <c r="J55" s="262">
        <f>'Salaries Pd (3)'!CG76+'Exp Pd (2)'!AV84</f>
        <v>0</v>
      </c>
      <c r="K55" s="262">
        <f>'Salaries Pd (3)'!CG77+'Exp Pd (2)'!AV85</f>
        <v>0</v>
      </c>
      <c r="L55" s="241">
        <f t="shared" si="2"/>
        <v>0</v>
      </c>
      <c r="M55" s="241">
        <f t="shared" si="3"/>
        <v>0</v>
      </c>
      <c r="N55" s="283"/>
      <c r="O55" s="241">
        <f t="shared" si="1"/>
        <v>0</v>
      </c>
    </row>
    <row r="56" spans="1:15" ht="21.95" customHeight="1">
      <c r="A56" s="664" t="e">
        <f>+'Svc Line Rev (1)'!#REF!</f>
        <v>#REF!</v>
      </c>
      <c r="B56" s="664"/>
      <c r="C56" s="664"/>
      <c r="D56" s="243" t="e">
        <f>'Svc Line Rev (1)'!#REF!</f>
        <v>#REF!</v>
      </c>
      <c r="E56" s="241" t="e">
        <f>'Svc Line Rev (1)'!#REF!</f>
        <v>#REF!</v>
      </c>
      <c r="F56" s="241" t="e">
        <f>'Svc Line Rev (1)'!#REF!</f>
        <v>#REF!</v>
      </c>
      <c r="G56" s="279" t="e">
        <f>+'Svc Line Rev (1)'!#REF!</f>
        <v>#REF!</v>
      </c>
      <c r="H56" s="241" t="e">
        <f>+'Svc Line Rev (1)'!#REF!</f>
        <v>#REF!</v>
      </c>
      <c r="I56" s="279" t="e">
        <f>G56+H56</f>
        <v>#REF!</v>
      </c>
      <c r="J56" s="262">
        <f>'Salaries Pd (3)'!CI76+'Exp Pd (2)'!AW84</f>
        <v>0</v>
      </c>
      <c r="K56" s="262">
        <f>'Salaries Pd (3)'!CI77+'Exp Pd (2)'!AW85</f>
        <v>0</v>
      </c>
      <c r="L56" s="241">
        <f t="shared" si="2"/>
        <v>0</v>
      </c>
      <c r="M56" s="241" t="e">
        <f t="shared" si="3"/>
        <v>#REF!</v>
      </c>
      <c r="N56" s="283"/>
      <c r="O56" s="241" t="e">
        <f t="shared" si="1"/>
        <v>#REF!</v>
      </c>
    </row>
    <row r="57" spans="1:15" ht="21.95" customHeight="1" thickBot="1">
      <c r="A57" s="640" t="s">
        <v>13</v>
      </c>
      <c r="B57" s="641"/>
      <c r="C57" s="642"/>
      <c r="D57" s="660"/>
      <c r="E57" s="661"/>
      <c r="F57" s="662"/>
      <c r="G57" s="396" t="e">
        <f>SUM(G17:G56)</f>
        <v>#REF!</v>
      </c>
      <c r="H57" s="396" t="e">
        <f t="shared" ref="H57" si="6">SUM(H17:H56)</f>
        <v>#REF!</v>
      </c>
      <c r="I57" s="396" t="e">
        <f t="shared" ref="I57:L57" si="7">SUM(I17:I56)</f>
        <v>#REF!</v>
      </c>
      <c r="J57" s="396">
        <f t="shared" si="7"/>
        <v>0</v>
      </c>
      <c r="K57" s="396">
        <f t="shared" si="7"/>
        <v>0</v>
      </c>
      <c r="L57" s="396">
        <f t="shared" si="7"/>
        <v>0</v>
      </c>
      <c r="M57" s="396" t="e">
        <f>SUM(M17:M56)</f>
        <v>#REF!</v>
      </c>
      <c r="N57" s="396">
        <f>SUM(N17:N56)</f>
        <v>0</v>
      </c>
      <c r="O57" s="396" t="e">
        <f>SUM(O17:O56)</f>
        <v>#REF!</v>
      </c>
    </row>
    <row r="58" spans="1:15" ht="21.95" customHeight="1" thickTop="1">
      <c r="A58" s="640" t="s">
        <v>111</v>
      </c>
      <c r="B58" s="641"/>
      <c r="C58" s="642"/>
      <c r="D58" s="216"/>
      <c r="E58" s="217"/>
      <c r="F58" s="217"/>
      <c r="G58" s="218"/>
      <c r="H58" s="218"/>
      <c r="I58" s="218"/>
      <c r="J58" s="218"/>
      <c r="K58" s="218"/>
      <c r="L58" s="218"/>
      <c r="M58" s="284">
        <f>'Transfers Schedule (7)'!D23+'Transfers Schedule (7)'!D31</f>
        <v>0</v>
      </c>
      <c r="N58" s="284"/>
      <c r="O58" s="284">
        <f>+M58+N58</f>
        <v>0</v>
      </c>
    </row>
    <row r="59" spans="1:15" ht="21.95" customHeight="1">
      <c r="A59" s="657" t="s">
        <v>112</v>
      </c>
      <c r="B59" s="658"/>
      <c r="C59" s="659"/>
      <c r="D59" s="219"/>
      <c r="E59" s="220"/>
      <c r="F59" s="220"/>
      <c r="G59" s="220"/>
      <c r="H59" s="220"/>
      <c r="I59" s="220"/>
      <c r="J59" s="220"/>
      <c r="K59" s="220"/>
      <c r="L59" s="220"/>
      <c r="M59" s="397" t="e">
        <f>SUM(M57:M58)</f>
        <v>#REF!</v>
      </c>
      <c r="N59" s="397">
        <f>SUM(N57:N58)</f>
        <v>0</v>
      </c>
      <c r="O59" s="397" t="e">
        <f>SUM(O57:O58)</f>
        <v>#REF!</v>
      </c>
    </row>
    <row r="60" spans="1:15" ht="16.5" customHeight="1">
      <c r="A60" s="11"/>
      <c r="B60" s="11"/>
      <c r="C60" s="11"/>
      <c r="D60" s="11"/>
      <c r="E60" s="11"/>
      <c r="F60" s="11"/>
      <c r="G60" s="32"/>
      <c r="H60" s="11"/>
      <c r="I60" s="11"/>
      <c r="J60" s="11"/>
      <c r="K60" s="11"/>
      <c r="L60" s="11"/>
    </row>
    <row r="61" spans="1:15" ht="16.5" customHeight="1">
      <c r="A61" s="11"/>
      <c r="B61" s="11"/>
      <c r="C61" s="11"/>
      <c r="D61" s="11"/>
      <c r="E61" s="11"/>
      <c r="F61" s="11"/>
      <c r="G61" s="32"/>
      <c r="H61" s="11"/>
      <c r="I61" s="11"/>
      <c r="J61" s="11"/>
      <c r="K61" s="11"/>
      <c r="L61" s="11"/>
    </row>
    <row r="62" spans="1:15" ht="23.25" customHeight="1" thickBot="1">
      <c r="A62" s="405" t="s">
        <v>3149</v>
      </c>
      <c r="B62" s="405"/>
      <c r="C62" s="405"/>
      <c r="D62" s="405"/>
      <c r="E62" s="405"/>
      <c r="F62" s="405"/>
      <c r="G62" s="82"/>
      <c r="H62" s="82"/>
      <c r="I62" s="82"/>
      <c r="J62" s="82"/>
      <c r="K62" s="82"/>
      <c r="L62" s="82"/>
      <c r="M62" s="82"/>
      <c r="N62" s="82"/>
      <c r="O62" s="82"/>
    </row>
    <row r="63" spans="1:15" ht="16.5" customHeight="1" thickTop="1">
      <c r="A63" s="407" t="s">
        <v>3150</v>
      </c>
      <c r="B63" s="408"/>
      <c r="C63" s="409"/>
      <c r="D63" s="409"/>
      <c r="E63" s="409"/>
      <c r="F63" s="410"/>
      <c r="G63" s="411">
        <f>'Svc Line Rev (1)'!G171</f>
        <v>0</v>
      </c>
      <c r="H63" s="412">
        <f>'Svc Line Rev (1)'!L171</f>
        <v>0</v>
      </c>
      <c r="I63" s="412">
        <f>'Svc Line Rev (1)'!M171</f>
        <v>0</v>
      </c>
      <c r="J63" s="412">
        <f>'Total_Costs (6)'!C31</f>
        <v>0</v>
      </c>
      <c r="K63" s="412">
        <f>'Total_Costs (6)'!C38</f>
        <v>0</v>
      </c>
      <c r="L63" s="412">
        <f>'Total_Costs (6)'!C40</f>
        <v>0</v>
      </c>
      <c r="M63" s="413">
        <f>I63-L63</f>
        <v>0</v>
      </c>
      <c r="N63" s="413"/>
      <c r="O63" s="413"/>
    </row>
    <row r="64" spans="1:15" ht="16.5" customHeight="1" thickBot="1">
      <c r="A64" s="406" t="s">
        <v>2921</v>
      </c>
      <c r="B64" s="406"/>
      <c r="C64" s="406"/>
      <c r="D64" s="406"/>
      <c r="E64" s="406"/>
      <c r="F64" s="406"/>
      <c r="G64" s="403" t="e">
        <f>G57-G63</f>
        <v>#REF!</v>
      </c>
      <c r="H64" s="403" t="e">
        <f t="shared" ref="H64:M64" si="8">H57-H63</f>
        <v>#REF!</v>
      </c>
      <c r="I64" s="403" t="e">
        <f t="shared" si="8"/>
        <v>#REF!</v>
      </c>
      <c r="J64" s="403">
        <f t="shared" si="8"/>
        <v>0</v>
      </c>
      <c r="K64" s="403">
        <f t="shared" si="8"/>
        <v>0</v>
      </c>
      <c r="L64" s="403">
        <f t="shared" si="8"/>
        <v>0</v>
      </c>
      <c r="M64" s="403" t="e">
        <f t="shared" si="8"/>
        <v>#REF!</v>
      </c>
      <c r="N64" s="404"/>
      <c r="O64" s="404"/>
    </row>
    <row r="65" spans="1:12" ht="21.95" customHeight="1" thickTop="1">
      <c r="A65" s="33"/>
      <c r="B65" s="33"/>
      <c r="C65" s="33"/>
      <c r="D65" s="33"/>
      <c r="E65" s="33"/>
      <c r="F65" s="33"/>
      <c r="G65" s="33"/>
      <c r="H65" s="33"/>
      <c r="I65" s="33"/>
      <c r="J65" s="33"/>
      <c r="K65" s="34"/>
    </row>
    <row r="66" spans="1:12" ht="21.95" customHeight="1">
      <c r="A66" s="33"/>
      <c r="B66" s="33"/>
      <c r="C66" s="33"/>
      <c r="D66" s="33"/>
      <c r="E66" s="33"/>
      <c r="F66" s="33"/>
      <c r="G66" s="33"/>
      <c r="H66" s="33"/>
      <c r="I66" s="33"/>
      <c r="J66" s="33"/>
      <c r="K66" s="34"/>
    </row>
    <row r="67" spans="1:12" ht="24" customHeight="1" thickBot="1">
      <c r="A67" s="82" t="s">
        <v>114</v>
      </c>
      <c r="B67" s="82"/>
      <c r="C67" s="82"/>
      <c r="D67" s="82"/>
      <c r="E67" s="82"/>
      <c r="F67" s="82"/>
      <c r="G67" s="82"/>
      <c r="H67" s="82"/>
      <c r="I67" s="82"/>
      <c r="J67" s="82"/>
      <c r="K67" s="82"/>
      <c r="L67" s="82"/>
    </row>
    <row r="68" spans="1:12" ht="24" customHeight="1" thickTop="1">
      <c r="A68" s="646"/>
      <c r="B68" s="647"/>
      <c r="C68" s="647"/>
      <c r="D68" s="647"/>
      <c r="E68" s="647"/>
      <c r="F68" s="647"/>
      <c r="G68" s="647"/>
      <c r="H68" s="647"/>
      <c r="I68" s="647"/>
      <c r="J68" s="647"/>
      <c r="K68" s="647"/>
      <c r="L68" s="647"/>
    </row>
    <row r="69" spans="1:12" ht="24" customHeight="1">
      <c r="A69" s="648"/>
      <c r="B69" s="649"/>
      <c r="C69" s="649"/>
      <c r="D69" s="649"/>
      <c r="E69" s="649"/>
      <c r="F69" s="649"/>
      <c r="G69" s="649"/>
      <c r="H69" s="649"/>
      <c r="I69" s="649"/>
      <c r="J69" s="649"/>
      <c r="K69" s="649"/>
      <c r="L69" s="649"/>
    </row>
    <row r="70" spans="1:12" ht="24" customHeight="1">
      <c r="A70" s="650"/>
      <c r="B70" s="651"/>
      <c r="C70" s="651"/>
      <c r="D70" s="651"/>
      <c r="E70" s="651"/>
      <c r="F70" s="651"/>
      <c r="G70" s="651"/>
      <c r="H70" s="651"/>
      <c r="I70" s="651"/>
      <c r="J70" s="651"/>
      <c r="K70" s="651"/>
      <c r="L70" s="651"/>
    </row>
    <row r="71" spans="1:12">
      <c r="D71" s="35"/>
      <c r="E71" s="35"/>
      <c r="F71" s="35"/>
    </row>
    <row r="72" spans="1:12" ht="15" customHeight="1">
      <c r="D72" s="35"/>
      <c r="E72" s="35"/>
      <c r="F72" s="35"/>
    </row>
    <row r="73" spans="1:12">
      <c r="A73" s="199"/>
      <c r="D73" s="35"/>
      <c r="E73" s="35"/>
      <c r="F73" s="35"/>
    </row>
    <row r="74" spans="1:12" ht="24" thickBot="1">
      <c r="A74" s="82" t="s">
        <v>63</v>
      </c>
      <c r="B74" s="82"/>
      <c r="C74" s="82"/>
      <c r="D74" s="82"/>
      <c r="E74" s="82"/>
      <c r="F74" s="82"/>
      <c r="G74" s="82"/>
      <c r="H74" s="82"/>
    </row>
    <row r="75" spans="1:12" ht="26.25" thickTop="1">
      <c r="A75" s="656" t="s">
        <v>64</v>
      </c>
      <c r="B75" s="656"/>
      <c r="C75" s="644" t="s">
        <v>65</v>
      </c>
      <c r="D75" s="645"/>
      <c r="E75" s="187" t="s">
        <v>226</v>
      </c>
      <c r="F75" s="190" t="s">
        <v>107</v>
      </c>
      <c r="G75" s="652" t="s">
        <v>66</v>
      </c>
      <c r="H75" s="653"/>
    </row>
    <row r="76" spans="1:12">
      <c r="A76" s="643">
        <f>(L57/12)*2</f>
        <v>0</v>
      </c>
      <c r="B76" s="643"/>
      <c r="C76" s="643"/>
      <c r="D76" s="643"/>
      <c r="E76" s="192">
        <f>A76+C76</f>
        <v>0</v>
      </c>
      <c r="F76" s="193">
        <v>200000</v>
      </c>
      <c r="G76" s="654">
        <f>+F76-E76</f>
        <v>200000</v>
      </c>
      <c r="H76" s="655"/>
    </row>
    <row r="77" spans="1:12">
      <c r="D77" s="35"/>
      <c r="E77" s="35"/>
      <c r="F77" s="35"/>
    </row>
    <row r="78" spans="1:12">
      <c r="D78" s="35"/>
      <c r="E78" s="35"/>
      <c r="F78" s="35"/>
    </row>
    <row r="79" spans="1:12">
      <c r="D79" s="35"/>
      <c r="E79" s="35"/>
      <c r="F79" s="35"/>
    </row>
    <row r="80" spans="1:12">
      <c r="D80" s="35"/>
      <c r="E80" s="35"/>
      <c r="F80" s="35"/>
    </row>
    <row r="81" spans="4:6">
      <c r="D81" s="35"/>
      <c r="E81" s="35"/>
      <c r="F81" s="35"/>
    </row>
    <row r="82" spans="4:6">
      <c r="D82" s="35"/>
      <c r="E82" s="35"/>
      <c r="F82" s="35"/>
    </row>
    <row r="83" spans="4:6">
      <c r="D83" s="35"/>
      <c r="E83" s="35"/>
      <c r="F83" s="35"/>
    </row>
    <row r="84" spans="4:6">
      <c r="D84" s="35"/>
      <c r="E84" s="35"/>
      <c r="F84" s="35"/>
    </row>
    <row r="85" spans="4:6">
      <c r="D85" s="35"/>
      <c r="E85" s="35"/>
      <c r="F85" s="35"/>
    </row>
    <row r="86" spans="4:6">
      <c r="D86" s="35"/>
      <c r="E86" s="35"/>
      <c r="F86" s="35"/>
    </row>
    <row r="87" spans="4:6">
      <c r="D87" s="35"/>
      <c r="E87" s="35"/>
      <c r="F87" s="35"/>
    </row>
    <row r="88" spans="4:6">
      <c r="D88" s="35"/>
      <c r="E88" s="35"/>
      <c r="F88" s="35"/>
    </row>
    <row r="89" spans="4:6">
      <c r="D89" s="35"/>
      <c r="E89" s="35"/>
      <c r="F89" s="35"/>
    </row>
    <row r="90" spans="4:6">
      <c r="D90" s="35"/>
      <c r="E90" s="35"/>
      <c r="F90" s="35"/>
    </row>
    <row r="91" spans="4:6">
      <c r="D91" s="35"/>
      <c r="E91" s="35"/>
      <c r="F91" s="35"/>
    </row>
    <row r="92" spans="4:6">
      <c r="D92" s="35"/>
      <c r="E92" s="35"/>
      <c r="F92" s="35"/>
    </row>
    <row r="93" spans="4:6">
      <c r="D93" s="35"/>
      <c r="E93" s="35"/>
      <c r="F93" s="35"/>
    </row>
    <row r="94" spans="4:6">
      <c r="D94" s="35"/>
      <c r="E94" s="35"/>
      <c r="F94" s="35"/>
    </row>
    <row r="95" spans="4:6">
      <c r="D95" s="35"/>
      <c r="E95" s="35"/>
      <c r="F95" s="35"/>
    </row>
    <row r="96" spans="4:6">
      <c r="D96" s="35"/>
      <c r="E96" s="35"/>
      <c r="F96" s="35"/>
    </row>
    <row r="97" spans="4:6">
      <c r="D97" s="35"/>
      <c r="E97" s="35"/>
      <c r="F97" s="35"/>
    </row>
    <row r="98" spans="4:6">
      <c r="D98" s="35"/>
      <c r="E98" s="35"/>
      <c r="F98" s="35"/>
    </row>
    <row r="99" spans="4:6">
      <c r="D99" s="35"/>
      <c r="E99" s="35"/>
      <c r="F99" s="35"/>
    </row>
    <row r="100" spans="4:6">
      <c r="D100" s="35"/>
      <c r="E100" s="35"/>
      <c r="F100" s="35"/>
    </row>
    <row r="101" spans="4:6">
      <c r="D101" s="35"/>
      <c r="E101" s="35"/>
      <c r="F101" s="35"/>
    </row>
    <row r="102" spans="4:6">
      <c r="D102" s="35"/>
      <c r="E102" s="35"/>
      <c r="F102" s="35"/>
    </row>
    <row r="103" spans="4:6">
      <c r="D103" s="35"/>
      <c r="E103" s="35"/>
      <c r="F103" s="35"/>
    </row>
    <row r="104" spans="4:6">
      <c r="D104" s="35"/>
      <c r="E104" s="35"/>
      <c r="F104" s="35"/>
    </row>
    <row r="105" spans="4:6">
      <c r="D105" s="35"/>
      <c r="E105" s="35"/>
      <c r="F105" s="35"/>
    </row>
    <row r="106" spans="4:6">
      <c r="D106" s="35"/>
      <c r="E106" s="35"/>
      <c r="F106" s="35"/>
    </row>
    <row r="107" spans="4:6">
      <c r="D107" s="35"/>
      <c r="E107" s="35"/>
      <c r="F107" s="35"/>
    </row>
    <row r="108" spans="4:6">
      <c r="D108" s="35"/>
      <c r="E108" s="35"/>
      <c r="F108" s="35"/>
    </row>
    <row r="109" spans="4:6">
      <c r="D109" s="35"/>
      <c r="E109" s="35"/>
      <c r="F109" s="35"/>
    </row>
    <row r="110" spans="4:6">
      <c r="D110" s="35"/>
      <c r="E110" s="35"/>
      <c r="F110" s="35"/>
    </row>
    <row r="111" spans="4:6">
      <c r="D111" s="35"/>
      <c r="E111" s="35"/>
      <c r="F111" s="35"/>
    </row>
    <row r="113" spans="1:12" ht="24" thickBot="1">
      <c r="A113" s="82" t="s">
        <v>113</v>
      </c>
      <c r="B113" s="82"/>
      <c r="C113" s="82"/>
      <c r="D113" s="82"/>
      <c r="E113" s="82"/>
      <c r="F113" s="82"/>
      <c r="G113" s="82"/>
      <c r="H113" s="82"/>
      <c r="I113" s="82"/>
      <c r="J113" s="82"/>
      <c r="K113" s="82"/>
      <c r="L113" s="82"/>
    </row>
    <row r="114" spans="1:12" ht="13.5" thickTop="1">
      <c r="A114" s="93"/>
      <c r="B114" s="93"/>
      <c r="C114" s="93"/>
      <c r="D114" s="93"/>
      <c r="E114" s="93"/>
      <c r="F114" s="93"/>
      <c r="G114" s="93"/>
      <c r="H114" s="93"/>
      <c r="I114" s="93"/>
      <c r="J114" s="93"/>
      <c r="K114" s="93"/>
    </row>
    <row r="115" spans="1:12" ht="15">
      <c r="A115" s="126" t="s">
        <v>90</v>
      </c>
      <c r="B115" s="127"/>
      <c r="C115" s="93"/>
      <c r="D115" s="93"/>
      <c r="E115" s="93"/>
      <c r="F115" s="93"/>
      <c r="G115" s="93"/>
      <c r="H115" s="93"/>
      <c r="I115" s="93"/>
      <c r="J115" s="93"/>
      <c r="K115" s="93"/>
    </row>
    <row r="116" spans="1:12" ht="15">
      <c r="A116" s="126"/>
      <c r="B116" s="127"/>
      <c r="C116" s="93"/>
      <c r="D116" s="93"/>
      <c r="E116" s="93"/>
      <c r="F116" s="93"/>
      <c r="G116" s="93"/>
      <c r="H116" s="93"/>
      <c r="I116" s="93"/>
      <c r="J116" s="93"/>
      <c r="K116" s="93"/>
    </row>
    <row r="117" spans="1:12" ht="14.25">
      <c r="A117" s="128" t="s">
        <v>91</v>
      </c>
      <c r="B117" s="93"/>
      <c r="C117" s="93"/>
      <c r="D117" s="93"/>
      <c r="E117" s="93"/>
      <c r="F117" s="93"/>
      <c r="G117" s="93"/>
      <c r="H117" s="93"/>
      <c r="I117" s="93"/>
      <c r="J117" s="93"/>
      <c r="K117" s="93"/>
    </row>
    <row r="118" spans="1:12" ht="14.25">
      <c r="A118" s="128"/>
      <c r="B118" s="93"/>
      <c r="C118" s="93"/>
      <c r="D118" s="93"/>
      <c r="E118" s="93"/>
      <c r="F118" s="93"/>
      <c r="G118" s="93"/>
      <c r="H118" s="93"/>
      <c r="I118" s="93"/>
      <c r="J118" s="93"/>
      <c r="K118" s="93"/>
    </row>
    <row r="119" spans="1:12" ht="14.25">
      <c r="A119" s="128" t="s">
        <v>92</v>
      </c>
      <c r="B119" s="93"/>
      <c r="C119" s="93"/>
      <c r="D119" s="93"/>
      <c r="E119" s="93"/>
      <c r="F119" s="93"/>
      <c r="G119" s="93"/>
      <c r="H119" s="93"/>
      <c r="I119" s="93"/>
      <c r="J119" s="93"/>
      <c r="K119" s="93"/>
    </row>
    <row r="120" spans="1:12" ht="14.25">
      <c r="A120" s="128"/>
      <c r="B120" s="93"/>
      <c r="C120" s="93"/>
      <c r="D120" s="93"/>
      <c r="E120" s="93"/>
      <c r="F120" s="93"/>
      <c r="G120" s="93"/>
      <c r="H120" s="93"/>
      <c r="I120" s="93"/>
      <c r="J120" s="93"/>
      <c r="K120" s="93"/>
    </row>
    <row r="121" spans="1:12" ht="14.25">
      <c r="A121" s="128" t="s">
        <v>93</v>
      </c>
      <c r="B121" s="93"/>
      <c r="C121" s="93"/>
      <c r="D121" s="93"/>
      <c r="E121" s="93"/>
      <c r="F121" s="93"/>
      <c r="G121" s="93"/>
      <c r="H121" s="93"/>
      <c r="I121" s="93"/>
      <c r="J121" s="93"/>
      <c r="K121" s="93"/>
    </row>
    <row r="122" spans="1:12" ht="14.25">
      <c r="A122" s="128"/>
      <c r="B122" s="93"/>
      <c r="C122" s="93"/>
      <c r="D122" s="93"/>
      <c r="E122" s="93"/>
      <c r="F122" s="93"/>
      <c r="G122" s="93"/>
      <c r="H122" s="93"/>
      <c r="I122" s="93"/>
      <c r="J122" s="93"/>
      <c r="K122" s="93"/>
    </row>
    <row r="123" spans="1:12" ht="14.25">
      <c r="A123" s="128" t="s">
        <v>94</v>
      </c>
      <c r="B123" s="93"/>
      <c r="C123" s="93"/>
      <c r="D123" s="93"/>
      <c r="E123" s="93"/>
      <c r="F123" s="93"/>
      <c r="G123" s="93"/>
      <c r="H123" s="93"/>
      <c r="I123" s="93"/>
      <c r="J123" s="93"/>
      <c r="K123" s="93"/>
    </row>
    <row r="124" spans="1:12" ht="14.25">
      <c r="A124" s="128"/>
      <c r="B124" s="93"/>
      <c r="C124" s="93"/>
      <c r="D124" s="93"/>
      <c r="E124" s="93"/>
      <c r="F124" s="93"/>
      <c r="G124" s="93"/>
      <c r="H124" s="93"/>
      <c r="I124" s="93"/>
      <c r="J124" s="93"/>
      <c r="K124" s="93"/>
    </row>
    <row r="125" spans="1:12" ht="14.25">
      <c r="A125" s="128" t="s">
        <v>95</v>
      </c>
      <c r="B125" s="93"/>
      <c r="C125" s="93"/>
      <c r="D125" s="93"/>
      <c r="E125" s="93"/>
      <c r="F125" s="93"/>
      <c r="G125" s="93"/>
      <c r="H125" s="93"/>
      <c r="I125" s="93"/>
      <c r="J125" s="93"/>
      <c r="K125" s="93"/>
    </row>
    <row r="126" spans="1:12" ht="14.25">
      <c r="A126" s="128"/>
      <c r="B126" s="93"/>
      <c r="C126" s="93"/>
      <c r="D126" s="93"/>
      <c r="E126" s="93"/>
      <c r="F126" s="93"/>
      <c r="G126" s="93"/>
      <c r="H126" s="93"/>
      <c r="I126" s="93"/>
      <c r="J126" s="93"/>
      <c r="K126" s="93"/>
    </row>
    <row r="127" spans="1:12" ht="14.25">
      <c r="A127" s="128" t="s">
        <v>96</v>
      </c>
      <c r="B127" s="93"/>
      <c r="C127" s="93"/>
      <c r="D127" s="93"/>
      <c r="E127" s="93"/>
      <c r="F127" s="93"/>
      <c r="G127" s="93"/>
      <c r="H127" s="93"/>
      <c r="I127" s="93"/>
      <c r="J127" s="93"/>
      <c r="K127" s="93"/>
    </row>
    <row r="128" spans="1:12" ht="14.25">
      <c r="A128" s="128"/>
      <c r="B128" s="93"/>
      <c r="C128" s="93"/>
      <c r="D128" s="93"/>
      <c r="E128" s="93"/>
      <c r="F128" s="93"/>
      <c r="G128" s="93"/>
      <c r="H128" s="93"/>
      <c r="I128" s="93"/>
      <c r="J128" s="93"/>
      <c r="K128" s="93"/>
    </row>
    <row r="129" spans="1:11" ht="14.25">
      <c r="A129" s="128" t="s">
        <v>97</v>
      </c>
      <c r="B129" s="93"/>
      <c r="C129" s="93"/>
      <c r="D129" s="93"/>
      <c r="E129" s="93"/>
      <c r="F129" s="93"/>
      <c r="G129" s="93"/>
      <c r="H129" s="93"/>
      <c r="I129" s="93"/>
      <c r="J129" s="93"/>
      <c r="K129" s="93"/>
    </row>
    <row r="130" spans="1:11" ht="14.25">
      <c r="A130" s="127"/>
      <c r="B130" s="128"/>
      <c r="C130" s="93"/>
      <c r="D130" s="93"/>
      <c r="E130" s="93"/>
      <c r="F130" s="93"/>
      <c r="G130" s="93"/>
      <c r="H130" s="93"/>
      <c r="I130" s="93"/>
      <c r="J130" s="93"/>
      <c r="K130" s="93"/>
    </row>
    <row r="131" spans="1:11" ht="15">
      <c r="A131" s="126" t="s">
        <v>98</v>
      </c>
      <c r="B131" s="128"/>
      <c r="C131" s="93"/>
      <c r="D131" s="93"/>
      <c r="E131" s="93"/>
      <c r="F131" s="93"/>
      <c r="G131" s="93"/>
      <c r="H131" s="93"/>
      <c r="I131" s="93"/>
      <c r="J131" s="93"/>
      <c r="K131" s="93"/>
    </row>
    <row r="132" spans="1:11" ht="15">
      <c r="A132" s="126"/>
      <c r="B132" s="128"/>
      <c r="C132" s="93"/>
      <c r="D132" s="93"/>
      <c r="E132" s="93"/>
      <c r="F132" s="93"/>
      <c r="G132" s="93"/>
      <c r="H132" s="93"/>
      <c r="I132" s="93"/>
      <c r="J132" s="93"/>
      <c r="K132" s="93"/>
    </row>
    <row r="133" spans="1:11" ht="14.25">
      <c r="A133" s="129" t="s">
        <v>99</v>
      </c>
      <c r="B133" s="93"/>
      <c r="C133" s="93"/>
      <c r="D133" s="93"/>
      <c r="E133" s="93"/>
      <c r="F133" s="93"/>
      <c r="G133" s="93"/>
      <c r="H133" s="93"/>
      <c r="I133" s="93"/>
      <c r="J133" s="93"/>
      <c r="K133" s="93"/>
    </row>
    <row r="134" spans="1:11" ht="14.25">
      <c r="A134" s="129"/>
      <c r="B134" s="93"/>
      <c r="C134" s="93"/>
      <c r="D134" s="93"/>
      <c r="E134" s="93"/>
      <c r="F134" s="93"/>
      <c r="G134" s="93"/>
      <c r="H134" s="93"/>
      <c r="I134" s="93"/>
      <c r="J134" s="93"/>
      <c r="K134" s="93"/>
    </row>
    <row r="135" spans="1:11" ht="14.25">
      <c r="A135" s="128" t="s">
        <v>100</v>
      </c>
      <c r="B135" s="93"/>
      <c r="C135" s="93"/>
      <c r="D135" s="93"/>
      <c r="E135" s="93"/>
      <c r="F135" s="93"/>
      <c r="G135" s="93"/>
      <c r="H135" s="93"/>
      <c r="I135" s="93"/>
      <c r="J135" s="93"/>
      <c r="K135" s="93"/>
    </row>
    <row r="136" spans="1:11" ht="14.25">
      <c r="A136" s="127"/>
      <c r="B136" s="128"/>
      <c r="C136" s="93"/>
      <c r="D136" s="93"/>
      <c r="E136" s="93"/>
      <c r="F136" s="93"/>
      <c r="G136" s="93"/>
      <c r="H136" s="93"/>
      <c r="I136" s="93"/>
      <c r="J136" s="93"/>
      <c r="K136" s="93"/>
    </row>
    <row r="137" spans="1:11" ht="15">
      <c r="A137" s="126" t="s">
        <v>101</v>
      </c>
      <c r="B137" s="128"/>
      <c r="C137" s="93"/>
      <c r="D137" s="93"/>
      <c r="E137" s="93"/>
      <c r="F137" s="93"/>
      <c r="G137" s="93"/>
      <c r="H137" s="93"/>
      <c r="I137" s="93"/>
      <c r="J137" s="93"/>
      <c r="K137" s="93"/>
    </row>
    <row r="138" spans="1:11" ht="15">
      <c r="A138" s="126"/>
      <c r="B138" s="128"/>
      <c r="C138" s="93"/>
      <c r="D138" s="93"/>
      <c r="E138" s="93"/>
      <c r="F138" s="93"/>
      <c r="G138" s="93"/>
      <c r="H138" s="93"/>
      <c r="I138" s="93"/>
      <c r="J138" s="93"/>
      <c r="K138" s="93"/>
    </row>
    <row r="139" spans="1:11" ht="14.25">
      <c r="A139" s="128" t="s">
        <v>102</v>
      </c>
      <c r="B139" s="93"/>
      <c r="C139" s="93"/>
      <c r="D139" s="93"/>
      <c r="E139" s="93"/>
      <c r="F139" s="93"/>
      <c r="G139" s="93"/>
      <c r="H139" s="93"/>
      <c r="I139" s="93"/>
      <c r="J139" s="93"/>
      <c r="K139" s="93"/>
    </row>
    <row r="140" spans="1:11" ht="14.25">
      <c r="A140" s="128"/>
      <c r="B140" s="93"/>
      <c r="C140" s="93"/>
      <c r="D140" s="93"/>
      <c r="E140" s="93"/>
      <c r="F140" s="93"/>
      <c r="G140" s="93"/>
      <c r="H140" s="93"/>
      <c r="I140" s="93"/>
      <c r="J140" s="93"/>
      <c r="K140" s="93"/>
    </row>
    <row r="141" spans="1:11" ht="14.25">
      <c r="A141" s="128" t="s">
        <v>103</v>
      </c>
      <c r="B141" s="93"/>
      <c r="C141" s="93"/>
      <c r="D141" s="93"/>
      <c r="E141" s="93"/>
      <c r="F141" s="93"/>
      <c r="G141" s="93"/>
      <c r="H141" s="93"/>
      <c r="I141" s="93"/>
      <c r="J141" s="93"/>
      <c r="K141" s="93"/>
    </row>
    <row r="142" spans="1:11" ht="14.25">
      <c r="A142" s="128"/>
      <c r="B142" s="93"/>
      <c r="C142" s="93"/>
      <c r="D142" s="93"/>
      <c r="E142" s="93"/>
      <c r="F142" s="93"/>
      <c r="G142" s="93"/>
      <c r="H142" s="93"/>
      <c r="I142" s="93"/>
      <c r="J142" s="93"/>
      <c r="K142" s="93"/>
    </row>
    <row r="143" spans="1:11" ht="14.25">
      <c r="A143" s="128" t="s">
        <v>104</v>
      </c>
      <c r="B143" s="93"/>
      <c r="C143" s="93"/>
      <c r="D143" s="93"/>
      <c r="E143" s="93"/>
      <c r="F143" s="93"/>
      <c r="G143" s="93"/>
      <c r="H143" s="93"/>
      <c r="I143" s="93"/>
      <c r="J143" s="93"/>
      <c r="K143" s="93"/>
    </row>
    <row r="144" spans="1:11" ht="14.25">
      <c r="A144" s="127"/>
      <c r="B144" s="127"/>
      <c r="C144" s="93"/>
      <c r="D144" s="93"/>
      <c r="E144" s="93"/>
      <c r="F144" s="93"/>
      <c r="G144" s="93"/>
      <c r="H144" s="93"/>
      <c r="I144" s="93"/>
      <c r="J144" s="93"/>
      <c r="K144" s="93"/>
    </row>
    <row r="145" spans="1:11" ht="15">
      <c r="A145" s="126" t="s">
        <v>105</v>
      </c>
      <c r="B145" s="127"/>
      <c r="C145" s="93"/>
      <c r="D145" s="93"/>
      <c r="E145" s="93"/>
      <c r="F145" s="93"/>
      <c r="G145" s="93"/>
      <c r="H145" s="93"/>
      <c r="I145" s="93"/>
      <c r="J145" s="93"/>
      <c r="K145" s="93"/>
    </row>
    <row r="146" spans="1:11" ht="15">
      <c r="A146" s="126"/>
      <c r="B146" s="127"/>
      <c r="C146" s="93"/>
      <c r="D146" s="93"/>
      <c r="E146" s="93"/>
      <c r="F146" s="93"/>
      <c r="G146" s="93"/>
      <c r="H146" s="93"/>
      <c r="I146" s="93"/>
      <c r="J146" s="93"/>
      <c r="K146" s="93"/>
    </row>
    <row r="147" spans="1:11" ht="15">
      <c r="A147" s="126"/>
      <c r="B147" s="127"/>
      <c r="C147" s="93"/>
      <c r="D147" s="93"/>
      <c r="E147" s="93"/>
      <c r="F147" s="93"/>
      <c r="G147" s="93"/>
      <c r="H147" s="93"/>
      <c r="I147" s="93"/>
      <c r="J147" s="93"/>
      <c r="K147" s="93"/>
    </row>
    <row r="148" spans="1:11" ht="15">
      <c r="A148" s="126" t="s">
        <v>106</v>
      </c>
      <c r="B148" s="127"/>
      <c r="C148" s="93"/>
      <c r="D148" s="93"/>
      <c r="E148" s="93"/>
      <c r="F148" s="93"/>
      <c r="G148" s="93"/>
      <c r="H148" s="93"/>
      <c r="I148" s="93"/>
      <c r="J148" s="93"/>
      <c r="K148" s="93"/>
    </row>
    <row r="149" spans="1:11" ht="15">
      <c r="A149" s="126"/>
      <c r="B149" s="127"/>
      <c r="C149" s="93"/>
      <c r="D149" s="93"/>
      <c r="E149" s="93"/>
      <c r="F149" s="93"/>
      <c r="G149" s="93"/>
      <c r="H149" s="93"/>
      <c r="I149" s="93"/>
      <c r="J149" s="93"/>
      <c r="K149" s="93"/>
    </row>
    <row r="150" spans="1:11" ht="14.25">
      <c r="A150" s="128"/>
      <c r="B150" s="127"/>
      <c r="C150" s="93"/>
      <c r="D150" s="93"/>
      <c r="E150" s="93"/>
      <c r="F150" s="93"/>
      <c r="G150" s="93"/>
      <c r="H150" s="93"/>
      <c r="I150" s="93"/>
      <c r="J150" s="93"/>
      <c r="K150" s="93"/>
    </row>
    <row r="151" spans="1:11" ht="15">
      <c r="A151" s="126" t="s">
        <v>107</v>
      </c>
      <c r="B151" s="127"/>
      <c r="C151" s="93"/>
      <c r="D151" s="93"/>
      <c r="E151" s="93"/>
      <c r="F151" s="93"/>
      <c r="G151" s="93"/>
      <c r="H151" s="93"/>
      <c r="I151" s="93"/>
      <c r="J151" s="93"/>
      <c r="K151" s="93"/>
    </row>
    <row r="152" spans="1:11">
      <c r="A152" s="93"/>
      <c r="B152" s="93"/>
      <c r="C152" s="93"/>
      <c r="D152" s="93"/>
      <c r="E152" s="93"/>
      <c r="F152" s="93"/>
      <c r="G152" s="93"/>
      <c r="H152" s="93"/>
      <c r="I152" s="93"/>
      <c r="J152" s="93"/>
      <c r="K152" s="93"/>
    </row>
  </sheetData>
  <customSheetViews>
    <customSheetView guid="{3672BE6D-DA44-4F84-8755-BB725FE2CB85}" showPageBreaks="1" fitToPage="1" topLeftCell="G1">
      <selection activeCell="N9" sqref="N9"/>
      <pageMargins left="0.38" right="0.28000000000000003" top="0.75" bottom="0.75" header="0.3" footer="0.3"/>
      <pageSetup paperSize="5" scale="91" orientation="landscape" verticalDpi="0" r:id="rId1"/>
    </customSheetView>
    <customSheetView guid="{81E76056-C85E-436A-854B-2AA07CAC339A}" fitToPage="1">
      <selection activeCell="H2" sqref="H2"/>
      <pageMargins left="0.38" right="0.28000000000000003" top="0.75" bottom="0.75" header="0.3" footer="0.3"/>
      <pageSetup paperSize="5" scale="91" orientation="landscape" verticalDpi="0" r:id="rId2"/>
    </customSheetView>
    <customSheetView guid="{F63CD59A-FA97-46A3-B647-4BF9D9A9FE4F}" fitToPage="1">
      <selection activeCell="H2" sqref="H2"/>
      <pageMargins left="0.38" right="0.28000000000000003" top="0.75" bottom="0.75" header="0.3" footer="0.3"/>
      <pageSetup paperSize="5" scale="91" orientation="landscape" verticalDpi="0" r:id="rId3"/>
    </customSheetView>
  </customSheetViews>
  <mergeCells count="56">
    <mergeCell ref="J15:L15"/>
    <mergeCell ref="A15:C16"/>
    <mergeCell ref="D15:F15"/>
    <mergeCell ref="G15:I15"/>
    <mergeCell ref="A56:C56"/>
    <mergeCell ref="A27:C27"/>
    <mergeCell ref="A28:C28"/>
    <mergeCell ref="A29:C29"/>
    <mergeCell ref="A30:C30"/>
    <mergeCell ref="A31:C31"/>
    <mergeCell ref="A32:C32"/>
    <mergeCell ref="A33:C33"/>
    <mergeCell ref="A34:C34"/>
    <mergeCell ref="A35:C35"/>
    <mergeCell ref="A52:C52"/>
    <mergeCell ref="A53:C53"/>
    <mergeCell ref="M15:O15"/>
    <mergeCell ref="A54:C54"/>
    <mergeCell ref="A55:C55"/>
    <mergeCell ref="A43:C43"/>
    <mergeCell ref="A44:C44"/>
    <mergeCell ref="A45:C45"/>
    <mergeCell ref="A46:C46"/>
    <mergeCell ref="A38:C38"/>
    <mergeCell ref="A49:C49"/>
    <mergeCell ref="A23:C23"/>
    <mergeCell ref="A24:C24"/>
    <mergeCell ref="A47:C47"/>
    <mergeCell ref="A39:C39"/>
    <mergeCell ref="A40:C40"/>
    <mergeCell ref="A41:C41"/>
    <mergeCell ref="A42:C42"/>
    <mergeCell ref="A50:C50"/>
    <mergeCell ref="A51:C51"/>
    <mergeCell ref="A17:C17"/>
    <mergeCell ref="A18:C18"/>
    <mergeCell ref="A19:C19"/>
    <mergeCell ref="A21:C21"/>
    <mergeCell ref="A22:C22"/>
    <mergeCell ref="A48:C48"/>
    <mergeCell ref="A36:C36"/>
    <mergeCell ref="A37:C37"/>
    <mergeCell ref="A26:C26"/>
    <mergeCell ref="A20:C20"/>
    <mergeCell ref="A25:C25"/>
    <mergeCell ref="A58:C58"/>
    <mergeCell ref="A57:C57"/>
    <mergeCell ref="A76:B76"/>
    <mergeCell ref="C76:D76"/>
    <mergeCell ref="C75:D75"/>
    <mergeCell ref="A68:L70"/>
    <mergeCell ref="G75:H75"/>
    <mergeCell ref="G76:H76"/>
    <mergeCell ref="A75:B75"/>
    <mergeCell ref="A59:C59"/>
    <mergeCell ref="D57:F57"/>
  </mergeCells>
  <pageMargins left="0.38" right="0.28000000000000003" top="0.5" bottom="0.25" header="0.3" footer="0.3"/>
  <pageSetup paperSize="5" scale="90" fitToHeight="2" orientation="landscape" r:id="rId4"/>
  <rowBreaks count="1" manualBreakCount="1">
    <brk id="70" max="16383" man="1"/>
  </rowBreaks>
  <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88BD-AA88-4D39-9CE7-DB4EF731C8C0}">
  <dimension ref="A7:H80"/>
  <sheetViews>
    <sheetView showGridLines="0" zoomScale="70" zoomScaleNormal="70" workbookViewId="0">
      <pane xSplit="1" topLeftCell="B1" activePane="topRight" state="frozen"/>
      <selection activeCell="A34" sqref="A34"/>
      <selection pane="topRight" activeCell="D34" sqref="D34"/>
    </sheetView>
  </sheetViews>
  <sheetFormatPr defaultRowHeight="12.75"/>
  <cols>
    <col min="1" max="1" width="10.42578125" customWidth="1"/>
    <col min="2" max="2" width="30.28515625" customWidth="1"/>
    <col min="3" max="3" width="18" customWidth="1"/>
    <col min="4" max="4" width="18.5703125" customWidth="1"/>
    <col min="5" max="5" width="112.5703125" style="53" customWidth="1"/>
    <col min="6" max="6" width="80.5703125" style="200" customWidth="1"/>
    <col min="8" max="8" width="0" hidden="1" customWidth="1"/>
  </cols>
  <sheetData>
    <row r="7" spans="1:8" ht="28.5">
      <c r="A7" s="364" t="s">
        <v>2956</v>
      </c>
      <c r="B7" s="364"/>
      <c r="C7" s="364"/>
      <c r="D7" s="364"/>
      <c r="E7" s="364"/>
      <c r="F7" s="364"/>
    </row>
    <row r="8" spans="1:8" ht="18">
      <c r="A8" s="363" t="str">
        <f>'[4]Oper Info'!C11</f>
        <v>Fiscal Year 2022 (July 1, 2021 through June 30, 2022)</v>
      </c>
      <c r="B8" s="363"/>
      <c r="C8" s="363"/>
      <c r="D8" s="363"/>
      <c r="E8" s="363"/>
      <c r="F8" s="363"/>
    </row>
    <row r="10" spans="1:8">
      <c r="A10" s="212" t="s">
        <v>88</v>
      </c>
      <c r="B10" s="289"/>
      <c r="C10" s="289"/>
      <c r="D10" s="289"/>
      <c r="E10" s="290"/>
      <c r="F10"/>
      <c r="H10" s="130" t="s">
        <v>3121</v>
      </c>
    </row>
    <row r="11" spans="1:8">
      <c r="A11" s="289"/>
      <c r="B11" s="289"/>
      <c r="C11" s="289"/>
      <c r="D11" s="289"/>
      <c r="E11"/>
      <c r="F11"/>
      <c r="H11" s="130" t="s">
        <v>3137</v>
      </c>
    </row>
    <row r="12" spans="1:8">
      <c r="E12"/>
      <c r="F12"/>
      <c r="H12" s="130" t="s">
        <v>3122</v>
      </c>
    </row>
    <row r="13" spans="1:8">
      <c r="A13" s="676" t="s">
        <v>2853</v>
      </c>
      <c r="B13" s="677"/>
      <c r="C13" s="677"/>
      <c r="D13" s="677"/>
      <c r="E13" s="677"/>
      <c r="F13" s="678"/>
    </row>
    <row r="14" spans="1:8">
      <c r="A14" s="679"/>
      <c r="B14" s="680"/>
      <c r="C14" s="680"/>
      <c r="D14" s="680"/>
      <c r="E14" s="680"/>
      <c r="F14" s="681"/>
    </row>
    <row r="15" spans="1:8">
      <c r="A15" s="291" t="s">
        <v>2865</v>
      </c>
      <c r="B15" s="294"/>
      <c r="C15" s="294"/>
      <c r="D15" s="294"/>
      <c r="E15" s="294"/>
      <c r="F15" s="295"/>
    </row>
    <row r="16" spans="1:8">
      <c r="A16" s="264"/>
      <c r="B16" s="264"/>
      <c r="C16" s="264"/>
      <c r="D16" s="264"/>
      <c r="E16" s="264"/>
      <c r="F16" s="264"/>
    </row>
    <row r="18" spans="1:6" ht="24" thickBot="1">
      <c r="A18" s="569" t="s">
        <v>4</v>
      </c>
      <c r="B18" s="569"/>
      <c r="C18" s="82"/>
      <c r="D18" s="82"/>
      <c r="E18" s="82"/>
      <c r="F18" s="82"/>
    </row>
    <row r="19" spans="1:6" ht="12.75" customHeight="1" thickTop="1">
      <c r="A19" s="682" t="s">
        <v>2849</v>
      </c>
      <c r="B19" s="685" t="s">
        <v>2964</v>
      </c>
      <c r="C19" s="296"/>
      <c r="D19" s="296"/>
      <c r="E19" s="688" t="s">
        <v>2872</v>
      </c>
      <c r="F19" s="691" t="s">
        <v>2873</v>
      </c>
    </row>
    <row r="20" spans="1:6" ht="13.5" customHeight="1">
      <c r="A20" s="683"/>
      <c r="B20" s="686"/>
      <c r="C20" s="297"/>
      <c r="D20" s="297"/>
      <c r="E20" s="689"/>
      <c r="F20" s="692"/>
    </row>
    <row r="21" spans="1:6">
      <c r="A21" s="684"/>
      <c r="B21" s="687"/>
      <c r="C21" s="298" t="s">
        <v>2904</v>
      </c>
      <c r="D21" s="298" t="s">
        <v>2905</v>
      </c>
      <c r="E21" s="690"/>
      <c r="F21" s="693"/>
    </row>
    <row r="22" spans="1:6" ht="53.25" customHeight="1">
      <c r="A22" s="299" t="s">
        <v>2850</v>
      </c>
      <c r="B22" s="300" t="s">
        <v>2869</v>
      </c>
      <c r="C22" s="301">
        <v>713000</v>
      </c>
      <c r="D22" s="301" t="s">
        <v>2897</v>
      </c>
      <c r="E22" s="302" t="s">
        <v>2965</v>
      </c>
      <c r="F22" s="213" t="s">
        <v>2874</v>
      </c>
    </row>
    <row r="23" spans="1:6" ht="37.5" customHeight="1">
      <c r="A23" s="303" t="s">
        <v>2912</v>
      </c>
      <c r="B23" s="304" t="s">
        <v>2913</v>
      </c>
      <c r="C23" s="305" t="s">
        <v>2906</v>
      </c>
      <c r="D23" s="305" t="s">
        <v>2897</v>
      </c>
      <c r="E23" s="306" t="s">
        <v>2966</v>
      </c>
      <c r="F23" s="214" t="s">
        <v>2875</v>
      </c>
    </row>
    <row r="24" spans="1:6" ht="32.25" customHeight="1">
      <c r="A24" s="303" t="s">
        <v>2911</v>
      </c>
      <c r="B24" s="304" t="s">
        <v>2967</v>
      </c>
      <c r="C24" s="305">
        <v>799400</v>
      </c>
      <c r="D24" s="305" t="s">
        <v>2897</v>
      </c>
      <c r="E24" s="214" t="s">
        <v>2968</v>
      </c>
      <c r="F24" s="307"/>
    </row>
    <row r="25" spans="1:6" ht="32.25" customHeight="1">
      <c r="A25" s="303" t="s">
        <v>2851</v>
      </c>
      <c r="B25" s="304" t="s">
        <v>2969</v>
      </c>
      <c r="C25" s="308" t="s">
        <v>2906</v>
      </c>
      <c r="D25" s="305" t="s">
        <v>2897</v>
      </c>
      <c r="E25" s="306" t="s">
        <v>2970</v>
      </c>
      <c r="F25" s="307"/>
    </row>
    <row r="26" spans="1:6" ht="47.25" customHeight="1">
      <c r="A26" s="303" t="s">
        <v>2914</v>
      </c>
      <c r="B26" s="304" t="s">
        <v>2915</v>
      </c>
      <c r="C26" s="309" t="s">
        <v>2906</v>
      </c>
      <c r="D26" s="305" t="s">
        <v>2916</v>
      </c>
      <c r="E26" s="302" t="s">
        <v>2971</v>
      </c>
      <c r="F26" s="310" t="s">
        <v>2876</v>
      </c>
    </row>
    <row r="27" spans="1:6" ht="38.25" customHeight="1">
      <c r="A27" s="303" t="s">
        <v>2917</v>
      </c>
      <c r="B27" s="304" t="s">
        <v>2918</v>
      </c>
      <c r="C27" s="309" t="s">
        <v>2906</v>
      </c>
      <c r="D27" s="305" t="s">
        <v>2897</v>
      </c>
      <c r="E27" s="302" t="s">
        <v>2972</v>
      </c>
      <c r="F27" s="307"/>
    </row>
    <row r="28" spans="1:6" ht="42.75" customHeight="1">
      <c r="A28" s="303" t="s">
        <v>2957</v>
      </c>
      <c r="B28" s="304" t="s">
        <v>2958</v>
      </c>
      <c r="C28" s="309" t="s">
        <v>2906</v>
      </c>
      <c r="D28" s="305" t="s">
        <v>2959</v>
      </c>
      <c r="E28" s="302" t="s">
        <v>2973</v>
      </c>
      <c r="F28" s="310" t="s">
        <v>2877</v>
      </c>
    </row>
    <row r="29" spans="1:6" ht="34.5" customHeight="1">
      <c r="A29" s="303" t="s">
        <v>2960</v>
      </c>
      <c r="B29" s="304" t="s">
        <v>2961</v>
      </c>
      <c r="C29" s="309" t="s">
        <v>2906</v>
      </c>
      <c r="D29" s="305" t="s">
        <v>2962</v>
      </c>
      <c r="E29" s="302" t="s">
        <v>2974</v>
      </c>
      <c r="F29" s="311" t="s">
        <v>2878</v>
      </c>
    </row>
    <row r="30" spans="1:6" ht="42.75" customHeight="1">
      <c r="A30" s="299" t="s">
        <v>2852</v>
      </c>
      <c r="B30" s="312" t="s">
        <v>2975</v>
      </c>
      <c r="C30" s="313">
        <v>759200</v>
      </c>
      <c r="D30" s="314" t="s">
        <v>2897</v>
      </c>
      <c r="E30" s="315" t="s">
        <v>2976</v>
      </c>
      <c r="F30" s="292" t="s">
        <v>2879</v>
      </c>
    </row>
    <row r="31" spans="1:6" ht="70.5" customHeight="1">
      <c r="A31" s="299" t="s">
        <v>2963</v>
      </c>
      <c r="B31" s="316" t="s">
        <v>2977</v>
      </c>
      <c r="C31" s="317" t="s">
        <v>2906</v>
      </c>
      <c r="D31" s="318" t="s">
        <v>2962</v>
      </c>
      <c r="E31" s="302" t="s">
        <v>2978</v>
      </c>
      <c r="F31" s="293" t="s">
        <v>2979</v>
      </c>
    </row>
    <row r="32" spans="1:6" ht="51.75" customHeight="1">
      <c r="A32" s="299" t="s">
        <v>2862</v>
      </c>
      <c r="B32" s="316" t="s">
        <v>2980</v>
      </c>
      <c r="C32" s="317" t="s">
        <v>2906</v>
      </c>
      <c r="D32" s="318" t="s">
        <v>2962</v>
      </c>
      <c r="E32" s="293" t="s">
        <v>2981</v>
      </c>
      <c r="F32" s="307"/>
    </row>
    <row r="33" spans="1:6" ht="45" customHeight="1">
      <c r="A33" s="299" t="s">
        <v>2982</v>
      </c>
      <c r="B33" s="304" t="s">
        <v>2983</v>
      </c>
      <c r="C33" s="317"/>
      <c r="D33" s="318" t="s">
        <v>2962</v>
      </c>
      <c r="E33" s="293" t="s">
        <v>2984</v>
      </c>
      <c r="F33" s="293" t="s">
        <v>2880</v>
      </c>
    </row>
    <row r="34" spans="1:6" ht="51.75" customHeight="1">
      <c r="A34" s="303" t="s">
        <v>2866</v>
      </c>
      <c r="B34" s="304" t="s">
        <v>2985</v>
      </c>
      <c r="C34" s="319" t="s">
        <v>2906</v>
      </c>
      <c r="D34" s="305" t="s">
        <v>2897</v>
      </c>
      <c r="E34" s="320" t="s">
        <v>2986</v>
      </c>
      <c r="F34" s="320" t="s">
        <v>2987</v>
      </c>
    </row>
    <row r="35" spans="1:6" ht="69" customHeight="1">
      <c r="A35" s="303" t="s">
        <v>2867</v>
      </c>
      <c r="B35" s="304" t="s">
        <v>2988</v>
      </c>
      <c r="C35" s="321" t="s">
        <v>2900</v>
      </c>
      <c r="D35" s="305" t="s">
        <v>2897</v>
      </c>
      <c r="E35" s="320" t="s">
        <v>2989</v>
      </c>
      <c r="F35" s="322" t="s">
        <v>2881</v>
      </c>
    </row>
    <row r="36" spans="1:6" ht="69" customHeight="1">
      <c r="A36" s="303" t="s">
        <v>2990</v>
      </c>
      <c r="B36" s="304" t="s">
        <v>2991</v>
      </c>
      <c r="C36" s="319"/>
      <c r="D36" s="301" t="s">
        <v>2897</v>
      </c>
      <c r="E36" s="320" t="s">
        <v>2992</v>
      </c>
      <c r="F36" s="322" t="s">
        <v>2882</v>
      </c>
    </row>
    <row r="37" spans="1:6" ht="69" customHeight="1">
      <c r="A37" s="303" t="s">
        <v>2993</v>
      </c>
      <c r="B37" s="304" t="s">
        <v>2994</v>
      </c>
      <c r="C37" s="323" t="s">
        <v>2899</v>
      </c>
      <c r="D37" s="301" t="s">
        <v>2898</v>
      </c>
      <c r="E37" s="320" t="s">
        <v>2995</v>
      </c>
      <c r="F37" s="322" t="s">
        <v>2883</v>
      </c>
    </row>
    <row r="38" spans="1:6" ht="50.25" customHeight="1">
      <c r="A38" s="303" t="s">
        <v>2996</v>
      </c>
      <c r="B38" s="304" t="s">
        <v>2997</v>
      </c>
      <c r="C38" s="324"/>
      <c r="D38" s="305" t="s">
        <v>2998</v>
      </c>
      <c r="E38" s="320" t="s">
        <v>2999</v>
      </c>
      <c r="F38" s="320" t="s">
        <v>2884</v>
      </c>
    </row>
    <row r="39" spans="1:6" ht="35.25" customHeight="1">
      <c r="A39" s="303" t="s">
        <v>2854</v>
      </c>
      <c r="B39" s="304" t="s">
        <v>2909</v>
      </c>
      <c r="C39" s="325" t="s">
        <v>2907</v>
      </c>
      <c r="D39" s="305" t="s">
        <v>2897</v>
      </c>
      <c r="E39" s="320" t="s">
        <v>3000</v>
      </c>
      <c r="F39" s="215"/>
    </row>
    <row r="40" spans="1:6" ht="85.5" customHeight="1">
      <c r="A40" s="303" t="s">
        <v>3001</v>
      </c>
      <c r="B40" s="304" t="s">
        <v>3002</v>
      </c>
      <c r="C40" s="319" t="s">
        <v>2906</v>
      </c>
      <c r="D40" s="305" t="s">
        <v>2897</v>
      </c>
      <c r="E40" s="320" t="s">
        <v>3003</v>
      </c>
      <c r="F40" s="215" t="s">
        <v>2885</v>
      </c>
    </row>
    <row r="41" spans="1:6" ht="44.25" customHeight="1">
      <c r="A41" s="303" t="s">
        <v>3004</v>
      </c>
      <c r="B41" s="316" t="s">
        <v>3005</v>
      </c>
      <c r="C41" s="319" t="s">
        <v>2906</v>
      </c>
      <c r="D41" s="305" t="s">
        <v>2962</v>
      </c>
      <c r="E41" s="320" t="s">
        <v>3006</v>
      </c>
      <c r="F41" s="326" t="s">
        <v>2878</v>
      </c>
    </row>
    <row r="42" spans="1:6" ht="33.75" customHeight="1">
      <c r="A42" s="303" t="s">
        <v>2855</v>
      </c>
      <c r="B42" s="304" t="s">
        <v>5</v>
      </c>
      <c r="C42" s="327" t="s">
        <v>2906</v>
      </c>
      <c r="D42" s="305" t="s">
        <v>2897</v>
      </c>
      <c r="E42" s="328" t="s">
        <v>3007</v>
      </c>
      <c r="F42" s="215" t="s">
        <v>2886</v>
      </c>
    </row>
    <row r="43" spans="1:6" ht="44.25" customHeight="1">
      <c r="A43" s="303" t="s">
        <v>2856</v>
      </c>
      <c r="B43" s="304" t="s">
        <v>3008</v>
      </c>
      <c r="C43" s="325" t="s">
        <v>2908</v>
      </c>
      <c r="D43" s="305" t="s">
        <v>2897</v>
      </c>
      <c r="E43" s="320" t="s">
        <v>3009</v>
      </c>
      <c r="F43" s="302" t="s">
        <v>2887</v>
      </c>
    </row>
    <row r="44" spans="1:6" ht="33.75" customHeight="1">
      <c r="A44" s="303" t="s">
        <v>3010</v>
      </c>
      <c r="B44" s="304" t="s">
        <v>3011</v>
      </c>
      <c r="C44" s="329" t="s">
        <v>2906</v>
      </c>
      <c r="D44" s="326" t="s">
        <v>2878</v>
      </c>
      <c r="E44" s="326" t="s">
        <v>2878</v>
      </c>
      <c r="F44" s="307"/>
    </row>
    <row r="45" spans="1:6" ht="48" customHeight="1">
      <c r="A45" s="303" t="s">
        <v>3012</v>
      </c>
      <c r="B45" s="304" t="s">
        <v>3013</v>
      </c>
      <c r="C45" s="319" t="s">
        <v>3014</v>
      </c>
      <c r="D45" s="305" t="s">
        <v>2897</v>
      </c>
      <c r="E45" s="320" t="s">
        <v>3015</v>
      </c>
      <c r="F45" s="302" t="s">
        <v>2888</v>
      </c>
    </row>
    <row r="46" spans="1:6" ht="57.75" customHeight="1">
      <c r="A46" s="303" t="s">
        <v>2857</v>
      </c>
      <c r="B46" s="304" t="s">
        <v>2870</v>
      </c>
      <c r="C46" s="330" t="s">
        <v>2906</v>
      </c>
      <c r="D46" s="305" t="s">
        <v>2897</v>
      </c>
      <c r="E46" s="320" t="s">
        <v>3016</v>
      </c>
      <c r="F46" s="302" t="s">
        <v>2871</v>
      </c>
    </row>
    <row r="47" spans="1:6" ht="102" customHeight="1">
      <c r="A47" s="303" t="s">
        <v>3017</v>
      </c>
      <c r="B47" s="304" t="s">
        <v>3018</v>
      </c>
      <c r="C47" s="330" t="s">
        <v>2906</v>
      </c>
      <c r="D47" s="305" t="s">
        <v>2897</v>
      </c>
      <c r="E47" s="320" t="s">
        <v>3019</v>
      </c>
      <c r="F47" s="302" t="s">
        <v>3020</v>
      </c>
    </row>
    <row r="48" spans="1:6" ht="32.25" customHeight="1">
      <c r="A48" s="303" t="s">
        <v>3021</v>
      </c>
      <c r="B48" s="304" t="s">
        <v>3022</v>
      </c>
      <c r="C48" s="330" t="s">
        <v>2906</v>
      </c>
      <c r="D48" s="305" t="s">
        <v>2868</v>
      </c>
      <c r="E48" s="320" t="s">
        <v>3023</v>
      </c>
      <c r="F48" s="331" t="s">
        <v>3024</v>
      </c>
    </row>
    <row r="49" spans="1:6" ht="29.25" customHeight="1">
      <c r="A49" s="303" t="s">
        <v>3025</v>
      </c>
      <c r="B49" s="304" t="s">
        <v>2889</v>
      </c>
      <c r="C49" s="330" t="s">
        <v>2906</v>
      </c>
      <c r="D49" s="305" t="s">
        <v>3026</v>
      </c>
      <c r="E49" s="326" t="s">
        <v>2878</v>
      </c>
      <c r="F49" s="326" t="s">
        <v>2878</v>
      </c>
    </row>
    <row r="50" spans="1:6" ht="33" customHeight="1">
      <c r="A50" s="303" t="s">
        <v>2858</v>
      </c>
      <c r="B50" s="304" t="s">
        <v>6</v>
      </c>
      <c r="C50" s="332" t="s">
        <v>2901</v>
      </c>
      <c r="D50" s="305" t="s">
        <v>2897</v>
      </c>
      <c r="E50" s="320" t="s">
        <v>3027</v>
      </c>
      <c r="F50" s="333" t="s">
        <v>3028</v>
      </c>
    </row>
    <row r="51" spans="1:6" ht="31.5" customHeight="1">
      <c r="A51" s="303" t="s">
        <v>2860</v>
      </c>
      <c r="B51" s="304" t="s">
        <v>7</v>
      </c>
      <c r="C51" s="332" t="s">
        <v>2902</v>
      </c>
      <c r="D51" s="305" t="s">
        <v>2897</v>
      </c>
      <c r="E51" s="320" t="s">
        <v>3029</v>
      </c>
      <c r="F51" s="334" t="s">
        <v>3030</v>
      </c>
    </row>
    <row r="52" spans="1:6" ht="33.75" customHeight="1">
      <c r="A52" s="303" t="s">
        <v>3031</v>
      </c>
      <c r="B52" s="304" t="s">
        <v>3032</v>
      </c>
      <c r="C52" s="329" t="s">
        <v>2906</v>
      </c>
      <c r="D52" s="305" t="s">
        <v>2897</v>
      </c>
      <c r="E52" s="320" t="s">
        <v>3033</v>
      </c>
      <c r="F52" s="320" t="s">
        <v>2890</v>
      </c>
    </row>
    <row r="53" spans="1:6" ht="63" customHeight="1">
      <c r="A53" s="303" t="s">
        <v>3034</v>
      </c>
      <c r="B53" s="304" t="s">
        <v>3035</v>
      </c>
      <c r="C53" s="319" t="s">
        <v>3036</v>
      </c>
      <c r="D53" s="305" t="s">
        <v>3037</v>
      </c>
      <c r="E53" s="320" t="s">
        <v>3038</v>
      </c>
      <c r="F53" s="335" t="s">
        <v>2891</v>
      </c>
    </row>
    <row r="54" spans="1:6" ht="63" customHeight="1">
      <c r="A54" s="303" t="s">
        <v>3039</v>
      </c>
      <c r="B54" s="304" t="s">
        <v>3040</v>
      </c>
      <c r="C54" s="336" t="s">
        <v>3041</v>
      </c>
      <c r="D54" s="305" t="s">
        <v>3037</v>
      </c>
      <c r="E54" s="320" t="s">
        <v>3042</v>
      </c>
      <c r="F54" s="326" t="s">
        <v>2891</v>
      </c>
    </row>
    <row r="55" spans="1:6" ht="38.25" customHeight="1">
      <c r="A55" s="303" t="s">
        <v>2861</v>
      </c>
      <c r="B55" s="304" t="s">
        <v>3043</v>
      </c>
      <c r="C55" s="332" t="s">
        <v>2903</v>
      </c>
      <c r="D55" s="305" t="s">
        <v>2897</v>
      </c>
      <c r="E55" s="320" t="s">
        <v>3044</v>
      </c>
      <c r="F55" s="302" t="s">
        <v>3045</v>
      </c>
    </row>
    <row r="56" spans="1:6" ht="42.75" customHeight="1">
      <c r="A56" s="303" t="s">
        <v>3046</v>
      </c>
      <c r="B56" s="304" t="s">
        <v>3047</v>
      </c>
      <c r="C56" s="336" t="s">
        <v>2906</v>
      </c>
      <c r="D56" s="305" t="s">
        <v>2897</v>
      </c>
      <c r="E56" s="320" t="s">
        <v>3048</v>
      </c>
      <c r="F56" s="302" t="s">
        <v>3049</v>
      </c>
    </row>
    <row r="57" spans="1:6" ht="35.25" customHeight="1">
      <c r="A57" s="303" t="s">
        <v>3050</v>
      </c>
      <c r="B57" s="304" t="s">
        <v>3051</v>
      </c>
      <c r="C57" s="336" t="s">
        <v>2906</v>
      </c>
      <c r="D57" s="305" t="s">
        <v>2897</v>
      </c>
      <c r="E57" s="320" t="s">
        <v>3052</v>
      </c>
      <c r="F57" s="302" t="s">
        <v>2892</v>
      </c>
    </row>
    <row r="58" spans="1:6" ht="46.5" customHeight="1">
      <c r="A58" s="303" t="s">
        <v>3053</v>
      </c>
      <c r="B58" s="304" t="s">
        <v>3054</v>
      </c>
      <c r="C58" s="336" t="s">
        <v>2906</v>
      </c>
      <c r="D58" s="305" t="s">
        <v>3037</v>
      </c>
      <c r="E58" s="320" t="s">
        <v>3055</v>
      </c>
      <c r="F58" s="335" t="s">
        <v>2891</v>
      </c>
    </row>
    <row r="59" spans="1:6" ht="49.5" customHeight="1">
      <c r="A59" s="303" t="s">
        <v>3056</v>
      </c>
      <c r="B59" s="304" t="s">
        <v>3057</v>
      </c>
      <c r="C59" s="336" t="s">
        <v>2906</v>
      </c>
      <c r="D59" s="305" t="s">
        <v>2897</v>
      </c>
      <c r="E59" s="320" t="s">
        <v>3058</v>
      </c>
      <c r="F59" s="302" t="s">
        <v>3059</v>
      </c>
    </row>
    <row r="60" spans="1:6" ht="63" customHeight="1">
      <c r="A60" s="303" t="s">
        <v>2859</v>
      </c>
      <c r="B60" s="304" t="s">
        <v>3060</v>
      </c>
      <c r="C60" s="336" t="s">
        <v>2906</v>
      </c>
      <c r="D60" s="305" t="s">
        <v>2962</v>
      </c>
      <c r="E60" s="320" t="s">
        <v>3061</v>
      </c>
      <c r="F60" s="307"/>
    </row>
    <row r="61" spans="1:6" ht="39" customHeight="1">
      <c r="A61" s="303" t="s">
        <v>3062</v>
      </c>
      <c r="B61" s="304" t="s">
        <v>3063</v>
      </c>
      <c r="C61" s="336" t="s">
        <v>2906</v>
      </c>
      <c r="D61" s="305" t="s">
        <v>2897</v>
      </c>
      <c r="E61" s="320" t="s">
        <v>3064</v>
      </c>
      <c r="F61" s="307"/>
    </row>
    <row r="62" spans="1:6" ht="41.25" customHeight="1">
      <c r="A62" s="303" t="s">
        <v>3065</v>
      </c>
      <c r="B62" s="304" t="s">
        <v>3066</v>
      </c>
      <c r="C62" s="336" t="s">
        <v>3067</v>
      </c>
      <c r="D62" s="305" t="s">
        <v>2897</v>
      </c>
      <c r="E62" s="320" t="s">
        <v>3068</v>
      </c>
      <c r="F62" s="302" t="s">
        <v>2893</v>
      </c>
    </row>
    <row r="63" spans="1:6" ht="63" customHeight="1">
      <c r="A63" s="303" t="s">
        <v>3069</v>
      </c>
      <c r="B63" s="304" t="s">
        <v>3070</v>
      </c>
      <c r="C63" s="336" t="s">
        <v>2906</v>
      </c>
      <c r="D63" s="305" t="s">
        <v>2897</v>
      </c>
      <c r="E63" s="320" t="s">
        <v>3071</v>
      </c>
      <c r="F63" s="302" t="s">
        <v>3072</v>
      </c>
    </row>
    <row r="64" spans="1:6" ht="93.75" customHeight="1">
      <c r="A64" s="303" t="s">
        <v>3073</v>
      </c>
      <c r="B64" s="304" t="s">
        <v>3074</v>
      </c>
      <c r="C64" s="336" t="s">
        <v>2906</v>
      </c>
      <c r="D64" s="305" t="s">
        <v>2897</v>
      </c>
      <c r="E64" s="320" t="s">
        <v>3075</v>
      </c>
      <c r="F64" s="302" t="s">
        <v>3076</v>
      </c>
    </row>
    <row r="65" spans="1:7" ht="117.75" customHeight="1">
      <c r="A65" s="303" t="s">
        <v>3077</v>
      </c>
      <c r="B65" s="304" t="s">
        <v>3078</v>
      </c>
      <c r="C65" s="336" t="s">
        <v>2906</v>
      </c>
      <c r="D65" s="305" t="s">
        <v>2897</v>
      </c>
      <c r="E65" s="320" t="s">
        <v>3079</v>
      </c>
      <c r="F65" s="302" t="s">
        <v>3080</v>
      </c>
    </row>
    <row r="66" spans="1:7" ht="42" customHeight="1">
      <c r="A66" s="303" t="s">
        <v>3081</v>
      </c>
      <c r="B66" s="304" t="s">
        <v>3082</v>
      </c>
      <c r="C66" s="336" t="s">
        <v>2906</v>
      </c>
      <c r="D66" s="308"/>
      <c r="E66" s="337" t="s">
        <v>2894</v>
      </c>
      <c r="F66" s="307"/>
    </row>
    <row r="67" spans="1:7" ht="39" customHeight="1">
      <c r="A67" s="303" t="s">
        <v>3083</v>
      </c>
      <c r="B67" s="304" t="s">
        <v>3084</v>
      </c>
      <c r="C67" s="336" t="s">
        <v>2906</v>
      </c>
      <c r="D67" s="308"/>
      <c r="E67" s="337" t="s">
        <v>2894</v>
      </c>
      <c r="F67" s="307"/>
    </row>
    <row r="68" spans="1:7" ht="42.75" customHeight="1">
      <c r="A68" s="303" t="s">
        <v>3085</v>
      </c>
      <c r="B68" s="304" t="s">
        <v>3086</v>
      </c>
      <c r="C68" s="336" t="s">
        <v>2906</v>
      </c>
      <c r="D68" s="305" t="s">
        <v>2897</v>
      </c>
      <c r="E68" s="320" t="s">
        <v>3087</v>
      </c>
      <c r="F68" s="302" t="s">
        <v>2895</v>
      </c>
    </row>
    <row r="69" spans="1:7" ht="33.75" customHeight="1">
      <c r="A69" s="303" t="s">
        <v>3088</v>
      </c>
      <c r="B69" s="304" t="s">
        <v>3089</v>
      </c>
      <c r="C69" s="336" t="s">
        <v>2906</v>
      </c>
      <c r="D69" s="308"/>
      <c r="E69" s="337" t="s">
        <v>2878</v>
      </c>
      <c r="F69" s="338"/>
    </row>
    <row r="70" spans="1:7" ht="39" customHeight="1">
      <c r="A70" s="303" t="s">
        <v>2863</v>
      </c>
      <c r="B70" s="304" t="s">
        <v>3090</v>
      </c>
      <c r="C70" s="336" t="s">
        <v>2906</v>
      </c>
      <c r="D70" s="305" t="s">
        <v>2897</v>
      </c>
      <c r="E70" s="320" t="s">
        <v>3091</v>
      </c>
      <c r="F70" s="338" t="s">
        <v>2896</v>
      </c>
    </row>
    <row r="71" spans="1:7" ht="44.25" customHeight="1">
      <c r="A71" s="303" t="s">
        <v>3092</v>
      </c>
      <c r="B71" s="304" t="s">
        <v>3093</v>
      </c>
      <c r="C71" s="336" t="s">
        <v>2906</v>
      </c>
      <c r="D71" s="305" t="s">
        <v>3037</v>
      </c>
      <c r="E71" s="320" t="s">
        <v>3094</v>
      </c>
      <c r="F71" s="307"/>
    </row>
    <row r="72" spans="1:7" ht="42" customHeight="1">
      <c r="A72" s="339" t="s">
        <v>3095</v>
      </c>
      <c r="B72" s="340" t="s">
        <v>3096</v>
      </c>
      <c r="C72" s="332" t="s">
        <v>2906</v>
      </c>
      <c r="D72" s="305" t="s">
        <v>2962</v>
      </c>
      <c r="E72" s="320" t="s">
        <v>3097</v>
      </c>
      <c r="F72" s="307"/>
      <c r="G72" t="s">
        <v>3098</v>
      </c>
    </row>
    <row r="73" spans="1:7" ht="32.25" customHeight="1">
      <c r="A73" s="303" t="s">
        <v>3099</v>
      </c>
      <c r="B73" s="304" t="s">
        <v>3100</v>
      </c>
      <c r="C73" s="336" t="s">
        <v>2906</v>
      </c>
      <c r="D73" s="305"/>
      <c r="E73" s="337" t="s">
        <v>2878</v>
      </c>
      <c r="F73" s="307"/>
    </row>
    <row r="74" spans="1:7" ht="39" customHeight="1">
      <c r="A74" s="303" t="s">
        <v>3101</v>
      </c>
      <c r="B74" s="304" t="s">
        <v>3102</v>
      </c>
      <c r="C74" s="336" t="s">
        <v>2906</v>
      </c>
      <c r="D74" s="305" t="s">
        <v>3037</v>
      </c>
      <c r="E74" s="320" t="s">
        <v>3103</v>
      </c>
      <c r="F74" s="307"/>
    </row>
    <row r="75" spans="1:7" ht="41.25" customHeight="1">
      <c r="A75" s="303" t="s">
        <v>3104</v>
      </c>
      <c r="B75" s="304" t="s">
        <v>3105</v>
      </c>
      <c r="C75" s="336" t="s">
        <v>2906</v>
      </c>
      <c r="D75" s="305" t="s">
        <v>2962</v>
      </c>
      <c r="E75" s="320" t="s">
        <v>3106</v>
      </c>
      <c r="F75" s="307"/>
    </row>
    <row r="76" spans="1:7" ht="39.75" customHeight="1">
      <c r="A76" s="303" t="s">
        <v>2864</v>
      </c>
      <c r="B76" s="304" t="s">
        <v>3107</v>
      </c>
      <c r="C76" s="332" t="s">
        <v>2910</v>
      </c>
      <c r="D76" s="305" t="s">
        <v>2962</v>
      </c>
      <c r="E76" s="341" t="s">
        <v>3108</v>
      </c>
      <c r="F76" s="307"/>
    </row>
    <row r="77" spans="1:7" ht="39.75" customHeight="1">
      <c r="A77" s="303" t="s">
        <v>3109</v>
      </c>
      <c r="B77" s="316" t="s">
        <v>3110</v>
      </c>
      <c r="C77" s="336" t="s">
        <v>2906</v>
      </c>
      <c r="D77" s="305" t="s">
        <v>2962</v>
      </c>
      <c r="E77" s="341" t="s">
        <v>3111</v>
      </c>
      <c r="F77" s="307"/>
    </row>
    <row r="80" spans="1:7">
      <c r="A80" s="197"/>
    </row>
  </sheetData>
  <autoFilter ref="A19:F21" xr:uid="{DA8D9F70-D42C-4FB3-AE27-9EA8D22744BA}"/>
  <mergeCells count="6">
    <mergeCell ref="A13:F14"/>
    <mergeCell ref="A18:B18"/>
    <mergeCell ref="A19:A21"/>
    <mergeCell ref="B19:B21"/>
    <mergeCell ref="E19:E21"/>
    <mergeCell ref="F19:F21"/>
  </mergeCells>
  <hyperlinks>
    <hyperlink ref="A15" r:id="rId1" display="- (C) Excluded Unallowable Expenses for Internal Rate are all expenditures paid by Research Service Center chartfield unallowable per CFR200-Subpart E &quot;Cost Principles&quot;.   " xr:uid="{BEB7FF8D-B429-4E8E-BD25-2CCB4668E9A1}"/>
  </hyperlinks>
  <printOptions horizontalCentered="1"/>
  <pageMargins left="0.25" right="0.25" top="0.75" bottom="0.75" header="0.25" footer="0.5"/>
  <pageSetup paperSize="5" scale="90" orientation="landscape" horizontalDpi="4294967292" r:id="rId2"/>
  <headerFooter alignWithMargins="0">
    <oddHeader>&amp;R&amp;D</oddHeader>
    <oddFooter>&amp;C&amp;F  &amp;A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4273" r:id="rId5" name="Check Box 1">
              <controlPr defaultSize="0" autoFill="0" autoLine="0" autoPict="0">
                <anchor moveWithCells="1">
                  <from>
                    <xdr:col>4</xdr:col>
                    <xdr:colOff>0</xdr:colOff>
                    <xdr:row>8</xdr:row>
                    <xdr:rowOff>0</xdr:rowOff>
                  </from>
                  <to>
                    <xdr:col>4</xdr:col>
                    <xdr:colOff>695325</xdr:colOff>
                    <xdr:row>11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FCECB-B8B9-4B15-B246-54A05E62E01B}">
  <dimension ref="A1:H1128"/>
  <sheetViews>
    <sheetView workbookViewId="0"/>
  </sheetViews>
  <sheetFormatPr defaultColWidth="10.28515625" defaultRowHeight="15"/>
  <cols>
    <col min="1" max="1" width="6" style="202" customWidth="1"/>
    <col min="2" max="2" width="11" style="202" customWidth="1"/>
    <col min="3" max="3" width="31" style="202" customWidth="1"/>
    <col min="4" max="4" width="11" style="202" customWidth="1"/>
    <col min="5" max="5" width="9" style="202" customWidth="1"/>
    <col min="6" max="6" width="11" style="203" customWidth="1"/>
    <col min="7" max="7" width="6" style="202" customWidth="1"/>
    <col min="8" max="8" width="40" style="202" customWidth="1"/>
    <col min="9" max="16384" width="10.28515625" style="202"/>
  </cols>
  <sheetData>
    <row r="1" spans="1:8" ht="16.5" thickTop="1" thickBot="1">
      <c r="A1" s="201" t="s">
        <v>228</v>
      </c>
      <c r="B1" s="202" t="s">
        <v>229</v>
      </c>
    </row>
    <row r="2" spans="1:8" ht="16.5" thickTop="1" thickBot="1">
      <c r="A2" s="201" t="s">
        <v>230</v>
      </c>
      <c r="B2" s="201" t="s">
        <v>51</v>
      </c>
      <c r="C2" s="201" t="s">
        <v>231</v>
      </c>
      <c r="D2" s="201" t="s">
        <v>232</v>
      </c>
      <c r="E2" s="201" t="s">
        <v>233</v>
      </c>
      <c r="F2" s="201" t="s">
        <v>234</v>
      </c>
      <c r="G2" s="201" t="s">
        <v>215</v>
      </c>
      <c r="H2" s="201" t="s">
        <v>231</v>
      </c>
    </row>
    <row r="3" spans="1:8" ht="15.75" thickTop="1">
      <c r="A3" s="202" t="s">
        <v>235</v>
      </c>
      <c r="B3" s="202">
        <v>111000</v>
      </c>
      <c r="C3" s="202" t="s">
        <v>236</v>
      </c>
      <c r="D3" s="202" t="s">
        <v>237</v>
      </c>
      <c r="E3" s="202" t="s">
        <v>238</v>
      </c>
      <c r="F3" s="203">
        <v>367</v>
      </c>
      <c r="G3" s="202" t="s">
        <v>239</v>
      </c>
      <c r="H3" s="202" t="s">
        <v>240</v>
      </c>
    </row>
    <row r="4" spans="1:8">
      <c r="A4" s="202" t="s">
        <v>235</v>
      </c>
      <c r="B4" s="202">
        <v>112000</v>
      </c>
      <c r="C4" s="202" t="s">
        <v>241</v>
      </c>
      <c r="D4" s="202" t="s">
        <v>242</v>
      </c>
      <c r="E4" s="202" t="s">
        <v>238</v>
      </c>
      <c r="F4" s="203">
        <v>39264</v>
      </c>
      <c r="G4" s="202" t="s">
        <v>239</v>
      </c>
      <c r="H4" s="202" t="s">
        <v>243</v>
      </c>
    </row>
    <row r="5" spans="1:8">
      <c r="A5" s="202" t="s">
        <v>235</v>
      </c>
      <c r="B5" s="202">
        <v>112100</v>
      </c>
      <c r="C5" s="202" t="s">
        <v>244</v>
      </c>
      <c r="D5" s="202" t="s">
        <v>245</v>
      </c>
      <c r="E5" s="202" t="s">
        <v>238</v>
      </c>
      <c r="F5" s="203">
        <v>367</v>
      </c>
      <c r="G5" s="202" t="s">
        <v>239</v>
      </c>
      <c r="H5" s="202" t="s">
        <v>246</v>
      </c>
    </row>
    <row r="6" spans="1:8">
      <c r="A6" s="202" t="s">
        <v>235</v>
      </c>
      <c r="B6" s="202">
        <v>112200</v>
      </c>
      <c r="C6" s="202" t="s">
        <v>247</v>
      </c>
      <c r="D6" s="202" t="s">
        <v>248</v>
      </c>
      <c r="E6" s="202" t="s">
        <v>238</v>
      </c>
      <c r="F6" s="203">
        <v>367</v>
      </c>
      <c r="G6" s="202" t="s">
        <v>239</v>
      </c>
      <c r="H6" s="202" t="s">
        <v>249</v>
      </c>
    </row>
    <row r="7" spans="1:8">
      <c r="A7" s="202" t="s">
        <v>235</v>
      </c>
      <c r="B7" s="202">
        <v>112250</v>
      </c>
      <c r="C7" s="202" t="s">
        <v>250</v>
      </c>
      <c r="D7" s="202" t="s">
        <v>251</v>
      </c>
      <c r="E7" s="202" t="s">
        <v>238</v>
      </c>
      <c r="F7" s="203">
        <v>44743</v>
      </c>
      <c r="G7" s="202" t="s">
        <v>239</v>
      </c>
      <c r="H7" s="202" t="s">
        <v>252</v>
      </c>
    </row>
    <row r="8" spans="1:8">
      <c r="A8" s="202" t="s">
        <v>235</v>
      </c>
      <c r="B8" s="202">
        <v>112300</v>
      </c>
      <c r="C8" s="202" t="s">
        <v>253</v>
      </c>
      <c r="D8" s="202" t="s">
        <v>254</v>
      </c>
      <c r="E8" s="202" t="s">
        <v>238</v>
      </c>
      <c r="F8" s="203">
        <v>367</v>
      </c>
      <c r="G8" s="202" t="s">
        <v>239</v>
      </c>
      <c r="H8" s="202" t="s">
        <v>255</v>
      </c>
    </row>
    <row r="9" spans="1:8">
      <c r="A9" s="202" t="s">
        <v>235</v>
      </c>
      <c r="B9" s="202">
        <v>112400</v>
      </c>
      <c r="C9" s="202" t="s">
        <v>256</v>
      </c>
      <c r="D9" s="202" t="s">
        <v>257</v>
      </c>
      <c r="E9" s="202" t="s">
        <v>238</v>
      </c>
      <c r="F9" s="203">
        <v>367</v>
      </c>
      <c r="G9" s="202" t="s">
        <v>239</v>
      </c>
      <c r="H9" s="202" t="s">
        <v>258</v>
      </c>
    </row>
    <row r="10" spans="1:8">
      <c r="A10" s="202" t="s">
        <v>235</v>
      </c>
      <c r="B10" s="202">
        <v>112700</v>
      </c>
      <c r="C10" s="202" t="s">
        <v>259</v>
      </c>
      <c r="D10" s="202" t="s">
        <v>260</v>
      </c>
      <c r="E10" s="202" t="s">
        <v>238</v>
      </c>
      <c r="F10" s="203">
        <v>39630</v>
      </c>
      <c r="G10" s="202" t="s">
        <v>239</v>
      </c>
      <c r="H10" s="202" t="s">
        <v>261</v>
      </c>
    </row>
    <row r="11" spans="1:8">
      <c r="A11" s="202" t="s">
        <v>235</v>
      </c>
      <c r="B11" s="202">
        <v>112900</v>
      </c>
      <c r="C11" s="202" t="s">
        <v>262</v>
      </c>
      <c r="D11" s="202" t="s">
        <v>263</v>
      </c>
      <c r="E11" s="202" t="s">
        <v>238</v>
      </c>
      <c r="F11" s="203">
        <v>38534</v>
      </c>
      <c r="G11" s="202" t="s">
        <v>239</v>
      </c>
      <c r="H11" s="202" t="s">
        <v>264</v>
      </c>
    </row>
    <row r="12" spans="1:8">
      <c r="A12" s="202" t="s">
        <v>235</v>
      </c>
      <c r="B12" s="202">
        <v>113000</v>
      </c>
      <c r="C12" s="202" t="s">
        <v>265</v>
      </c>
      <c r="D12" s="202" t="s">
        <v>266</v>
      </c>
      <c r="E12" s="202" t="s">
        <v>238</v>
      </c>
      <c r="F12" s="203">
        <v>367</v>
      </c>
      <c r="G12" s="202" t="s">
        <v>239</v>
      </c>
      <c r="H12" s="202" t="s">
        <v>267</v>
      </c>
    </row>
    <row r="13" spans="1:8">
      <c r="A13" s="202" t="s">
        <v>235</v>
      </c>
      <c r="B13" s="202">
        <v>115000</v>
      </c>
      <c r="C13" s="202" t="s">
        <v>268</v>
      </c>
      <c r="D13" s="202" t="s">
        <v>268</v>
      </c>
      <c r="E13" s="202" t="s">
        <v>238</v>
      </c>
      <c r="F13" s="203">
        <v>367</v>
      </c>
      <c r="G13" s="202" t="s">
        <v>239</v>
      </c>
      <c r="H13" s="202" t="s">
        <v>269</v>
      </c>
    </row>
    <row r="14" spans="1:8">
      <c r="A14" s="202" t="s">
        <v>235</v>
      </c>
      <c r="B14" s="202">
        <v>117000</v>
      </c>
      <c r="C14" s="202" t="s">
        <v>270</v>
      </c>
      <c r="D14" s="202" t="s">
        <v>271</v>
      </c>
      <c r="E14" s="202" t="s">
        <v>238</v>
      </c>
      <c r="F14" s="203">
        <v>44378</v>
      </c>
      <c r="G14" s="202" t="s">
        <v>239</v>
      </c>
      <c r="H14" s="202" t="s">
        <v>272</v>
      </c>
    </row>
    <row r="15" spans="1:8" ht="90">
      <c r="A15" s="202" t="s">
        <v>235</v>
      </c>
      <c r="B15" s="202">
        <v>119000</v>
      </c>
      <c r="C15" s="202" t="s">
        <v>273</v>
      </c>
      <c r="D15" s="202" t="s">
        <v>274</v>
      </c>
      <c r="E15" s="202" t="s">
        <v>238</v>
      </c>
      <c r="F15" s="203">
        <v>42479</v>
      </c>
      <c r="G15" s="202" t="s">
        <v>239</v>
      </c>
      <c r="H15" s="204" t="s">
        <v>275</v>
      </c>
    </row>
    <row r="16" spans="1:8">
      <c r="A16" s="202" t="s">
        <v>235</v>
      </c>
      <c r="B16" s="202">
        <v>119100</v>
      </c>
      <c r="C16" s="202" t="s">
        <v>276</v>
      </c>
      <c r="D16" s="202" t="s">
        <v>274</v>
      </c>
      <c r="E16" s="202" t="s">
        <v>238</v>
      </c>
      <c r="F16" s="203">
        <v>38899</v>
      </c>
      <c r="G16" s="202" t="s">
        <v>239</v>
      </c>
      <c r="H16" s="202" t="s">
        <v>277</v>
      </c>
    </row>
    <row r="17" spans="1:8">
      <c r="A17" s="202" t="s">
        <v>235</v>
      </c>
      <c r="B17" s="202">
        <v>121300</v>
      </c>
      <c r="C17" s="202" t="s">
        <v>278</v>
      </c>
      <c r="D17" s="202" t="s">
        <v>279</v>
      </c>
      <c r="E17" s="202" t="s">
        <v>238</v>
      </c>
      <c r="F17" s="203">
        <v>367</v>
      </c>
      <c r="G17" s="202" t="s">
        <v>239</v>
      </c>
      <c r="H17" s="202" t="s">
        <v>280</v>
      </c>
    </row>
    <row r="18" spans="1:8">
      <c r="A18" s="202" t="s">
        <v>235</v>
      </c>
      <c r="B18" s="202">
        <v>121900</v>
      </c>
      <c r="C18" s="202" t="s">
        <v>281</v>
      </c>
      <c r="D18" s="202" t="s">
        <v>282</v>
      </c>
      <c r="E18" s="202" t="s">
        <v>238</v>
      </c>
      <c r="F18" s="203">
        <v>39264</v>
      </c>
      <c r="G18" s="202" t="s">
        <v>239</v>
      </c>
      <c r="H18" s="202" t="s">
        <v>283</v>
      </c>
    </row>
    <row r="19" spans="1:8">
      <c r="A19" s="202" t="s">
        <v>235</v>
      </c>
      <c r="B19" s="202">
        <v>122200</v>
      </c>
      <c r="C19" s="202" t="s">
        <v>284</v>
      </c>
      <c r="D19" s="202" t="s">
        <v>285</v>
      </c>
      <c r="E19" s="202" t="s">
        <v>238</v>
      </c>
      <c r="F19" s="203">
        <v>367</v>
      </c>
      <c r="G19" s="202" t="s">
        <v>239</v>
      </c>
      <c r="H19" s="202" t="s">
        <v>286</v>
      </c>
    </row>
    <row r="20" spans="1:8">
      <c r="A20" s="202" t="s">
        <v>235</v>
      </c>
      <c r="B20" s="202">
        <v>122300</v>
      </c>
      <c r="C20" s="202" t="s">
        <v>287</v>
      </c>
      <c r="D20" s="202" t="s">
        <v>288</v>
      </c>
      <c r="E20" s="202" t="s">
        <v>238</v>
      </c>
      <c r="F20" s="203">
        <v>367</v>
      </c>
      <c r="G20" s="202" t="s">
        <v>239</v>
      </c>
      <c r="H20" s="202" t="s">
        <v>289</v>
      </c>
    </row>
    <row r="21" spans="1:8">
      <c r="A21" s="202" t="s">
        <v>235</v>
      </c>
      <c r="B21" s="202">
        <v>123100</v>
      </c>
      <c r="C21" s="202" t="s">
        <v>290</v>
      </c>
      <c r="D21" s="202" t="s">
        <v>291</v>
      </c>
      <c r="E21" s="202" t="s">
        <v>238</v>
      </c>
      <c r="F21" s="203">
        <v>367</v>
      </c>
      <c r="G21" s="202" t="s">
        <v>239</v>
      </c>
      <c r="H21" s="202" t="s">
        <v>292</v>
      </c>
    </row>
    <row r="22" spans="1:8">
      <c r="A22" s="202" t="s">
        <v>235</v>
      </c>
      <c r="B22" s="202">
        <v>123200</v>
      </c>
      <c r="C22" s="202" t="s">
        <v>293</v>
      </c>
      <c r="D22" s="202" t="s">
        <v>294</v>
      </c>
      <c r="E22" s="202" t="s">
        <v>238</v>
      </c>
      <c r="F22" s="203">
        <v>367</v>
      </c>
      <c r="G22" s="202" t="s">
        <v>239</v>
      </c>
      <c r="H22" s="202" t="s">
        <v>295</v>
      </c>
    </row>
    <row r="23" spans="1:8">
      <c r="A23" s="202" t="s">
        <v>235</v>
      </c>
      <c r="B23" s="202">
        <v>123300</v>
      </c>
      <c r="C23" s="202" t="s">
        <v>296</v>
      </c>
      <c r="D23" s="202" t="s">
        <v>297</v>
      </c>
      <c r="E23" s="202" t="s">
        <v>238</v>
      </c>
      <c r="F23" s="203">
        <v>367</v>
      </c>
      <c r="G23" s="202" t="s">
        <v>239</v>
      </c>
      <c r="H23" s="202" t="s">
        <v>298</v>
      </c>
    </row>
    <row r="24" spans="1:8">
      <c r="A24" s="202" t="s">
        <v>235</v>
      </c>
      <c r="B24" s="202">
        <v>124200</v>
      </c>
      <c r="C24" s="202" t="s">
        <v>299</v>
      </c>
      <c r="D24" s="202" t="s">
        <v>300</v>
      </c>
      <c r="E24" s="202" t="s">
        <v>238</v>
      </c>
      <c r="F24" s="203">
        <v>367</v>
      </c>
      <c r="G24" s="202" t="s">
        <v>239</v>
      </c>
      <c r="H24" s="202" t="s">
        <v>301</v>
      </c>
    </row>
    <row r="25" spans="1:8">
      <c r="A25" s="202" t="s">
        <v>235</v>
      </c>
      <c r="B25" s="202">
        <v>124900</v>
      </c>
      <c r="C25" s="202" t="s">
        <v>302</v>
      </c>
      <c r="D25" s="202" t="s">
        <v>303</v>
      </c>
      <c r="E25" s="202" t="s">
        <v>238</v>
      </c>
      <c r="F25" s="203">
        <v>39264</v>
      </c>
      <c r="G25" s="202" t="s">
        <v>239</v>
      </c>
      <c r="H25" s="202" t="s">
        <v>304</v>
      </c>
    </row>
    <row r="26" spans="1:8">
      <c r="A26" s="202" t="s">
        <v>235</v>
      </c>
      <c r="B26" s="202">
        <v>125100</v>
      </c>
      <c r="C26" s="202" t="s">
        <v>305</v>
      </c>
      <c r="D26" s="202" t="s">
        <v>306</v>
      </c>
      <c r="E26" s="202" t="s">
        <v>238</v>
      </c>
      <c r="F26" s="203">
        <v>40360</v>
      </c>
      <c r="G26" s="202" t="s">
        <v>239</v>
      </c>
      <c r="H26" s="202" t="s">
        <v>307</v>
      </c>
    </row>
    <row r="27" spans="1:8">
      <c r="A27" s="202" t="s">
        <v>235</v>
      </c>
      <c r="B27" s="202">
        <v>125200</v>
      </c>
      <c r="C27" s="202" t="s">
        <v>308</v>
      </c>
      <c r="D27" s="202" t="s">
        <v>300</v>
      </c>
      <c r="E27" s="202" t="s">
        <v>238</v>
      </c>
      <c r="F27" s="203">
        <v>40360</v>
      </c>
      <c r="G27" s="202" t="s">
        <v>239</v>
      </c>
      <c r="H27" s="202" t="s">
        <v>309</v>
      </c>
    </row>
    <row r="28" spans="1:8">
      <c r="A28" s="202" t="s">
        <v>235</v>
      </c>
      <c r="B28" s="202">
        <v>125300</v>
      </c>
      <c r="C28" s="202" t="s">
        <v>310</v>
      </c>
      <c r="D28" s="202" t="s">
        <v>311</v>
      </c>
      <c r="E28" s="202" t="s">
        <v>238</v>
      </c>
      <c r="F28" s="203">
        <v>40360</v>
      </c>
      <c r="G28" s="202" t="s">
        <v>239</v>
      </c>
      <c r="H28" s="202" t="s">
        <v>312</v>
      </c>
    </row>
    <row r="29" spans="1:8">
      <c r="A29" s="202" t="s">
        <v>235</v>
      </c>
      <c r="B29" s="202">
        <v>126200</v>
      </c>
      <c r="C29" s="202" t="s">
        <v>313</v>
      </c>
      <c r="D29" s="202" t="s">
        <v>314</v>
      </c>
      <c r="E29" s="202" t="s">
        <v>238</v>
      </c>
      <c r="F29" s="203">
        <v>38899</v>
      </c>
      <c r="G29" s="202" t="s">
        <v>239</v>
      </c>
      <c r="H29" s="202" t="s">
        <v>315</v>
      </c>
    </row>
    <row r="30" spans="1:8">
      <c r="A30" s="202" t="s">
        <v>235</v>
      </c>
      <c r="B30" s="202">
        <v>126300</v>
      </c>
      <c r="C30" s="202" t="s">
        <v>316</v>
      </c>
      <c r="D30" s="202" t="s">
        <v>317</v>
      </c>
      <c r="E30" s="202" t="s">
        <v>238</v>
      </c>
      <c r="F30" s="203">
        <v>38899</v>
      </c>
      <c r="G30" s="202" t="s">
        <v>239</v>
      </c>
      <c r="H30" s="202" t="s">
        <v>318</v>
      </c>
    </row>
    <row r="31" spans="1:8">
      <c r="A31" s="202" t="s">
        <v>235</v>
      </c>
      <c r="B31" s="202">
        <v>126900</v>
      </c>
      <c r="C31" s="202" t="s">
        <v>319</v>
      </c>
      <c r="D31" s="202" t="s">
        <v>282</v>
      </c>
      <c r="E31" s="202" t="s">
        <v>238</v>
      </c>
      <c r="F31" s="203">
        <v>39264</v>
      </c>
      <c r="G31" s="202" t="s">
        <v>239</v>
      </c>
      <c r="H31" s="202" t="s">
        <v>320</v>
      </c>
    </row>
    <row r="32" spans="1:8">
      <c r="A32" s="202" t="s">
        <v>235</v>
      </c>
      <c r="B32" s="202">
        <v>127100</v>
      </c>
      <c r="C32" s="202" t="s">
        <v>321</v>
      </c>
      <c r="D32" s="202" t="s">
        <v>306</v>
      </c>
      <c r="E32" s="202" t="s">
        <v>238</v>
      </c>
      <c r="F32" s="203">
        <v>41821</v>
      </c>
      <c r="G32" s="202" t="s">
        <v>239</v>
      </c>
      <c r="H32" s="202" t="s">
        <v>322</v>
      </c>
    </row>
    <row r="33" spans="1:8">
      <c r="A33" s="202" t="s">
        <v>235</v>
      </c>
      <c r="B33" s="202">
        <v>129300</v>
      </c>
      <c r="C33" s="202" t="s">
        <v>323</v>
      </c>
      <c r="D33" s="202" t="s">
        <v>324</v>
      </c>
      <c r="E33" s="202" t="s">
        <v>238</v>
      </c>
      <c r="F33" s="203">
        <v>367</v>
      </c>
      <c r="G33" s="202" t="s">
        <v>239</v>
      </c>
      <c r="H33" s="202" t="s">
        <v>325</v>
      </c>
    </row>
    <row r="34" spans="1:8">
      <c r="A34" s="202" t="s">
        <v>235</v>
      </c>
      <c r="B34" s="202">
        <v>131100</v>
      </c>
      <c r="C34" s="202" t="s">
        <v>326</v>
      </c>
      <c r="D34" s="202" t="s">
        <v>327</v>
      </c>
      <c r="E34" s="202" t="s">
        <v>238</v>
      </c>
      <c r="F34" s="203">
        <v>367</v>
      </c>
      <c r="G34" s="202" t="s">
        <v>239</v>
      </c>
      <c r="H34" s="202" t="s">
        <v>328</v>
      </c>
    </row>
    <row r="35" spans="1:8">
      <c r="A35" s="202" t="s">
        <v>235</v>
      </c>
      <c r="B35" s="202">
        <v>131200</v>
      </c>
      <c r="C35" s="202" t="s">
        <v>329</v>
      </c>
      <c r="D35" s="202" t="s">
        <v>330</v>
      </c>
      <c r="E35" s="202" t="s">
        <v>238</v>
      </c>
      <c r="F35" s="203">
        <v>367</v>
      </c>
      <c r="G35" s="202" t="s">
        <v>239</v>
      </c>
      <c r="H35" s="202" t="s">
        <v>331</v>
      </c>
    </row>
    <row r="36" spans="1:8">
      <c r="A36" s="202" t="s">
        <v>235</v>
      </c>
      <c r="B36" s="202">
        <v>132100</v>
      </c>
      <c r="C36" s="202" t="s">
        <v>332</v>
      </c>
      <c r="D36" s="202" t="s">
        <v>333</v>
      </c>
      <c r="E36" s="202" t="s">
        <v>238</v>
      </c>
      <c r="F36" s="203">
        <v>367</v>
      </c>
      <c r="G36" s="202" t="s">
        <v>239</v>
      </c>
      <c r="H36" s="202" t="s">
        <v>334</v>
      </c>
    </row>
    <row r="37" spans="1:8">
      <c r="A37" s="202" t="s">
        <v>235</v>
      </c>
      <c r="B37" s="202">
        <v>132200</v>
      </c>
      <c r="C37" s="202" t="s">
        <v>335</v>
      </c>
      <c r="D37" s="202" t="s">
        <v>336</v>
      </c>
      <c r="E37" s="202" t="s">
        <v>238</v>
      </c>
      <c r="F37" s="203">
        <v>367</v>
      </c>
      <c r="G37" s="202" t="s">
        <v>239</v>
      </c>
      <c r="H37" s="202" t="s">
        <v>337</v>
      </c>
    </row>
    <row r="38" spans="1:8">
      <c r="A38" s="202" t="s">
        <v>235</v>
      </c>
      <c r="B38" s="202">
        <v>133100</v>
      </c>
      <c r="C38" s="202" t="s">
        <v>338</v>
      </c>
      <c r="D38" s="202" t="s">
        <v>339</v>
      </c>
      <c r="E38" s="202" t="s">
        <v>238</v>
      </c>
      <c r="F38" s="203">
        <v>43282</v>
      </c>
      <c r="G38" s="202" t="s">
        <v>239</v>
      </c>
    </row>
    <row r="39" spans="1:8">
      <c r="A39" s="202" t="s">
        <v>235</v>
      </c>
      <c r="B39" s="202">
        <v>134100</v>
      </c>
      <c r="C39" s="202" t="s">
        <v>340</v>
      </c>
      <c r="D39" s="202" t="s">
        <v>341</v>
      </c>
      <c r="E39" s="202" t="s">
        <v>238</v>
      </c>
      <c r="F39" s="203">
        <v>367</v>
      </c>
      <c r="G39" s="202" t="s">
        <v>239</v>
      </c>
      <c r="H39" s="202" t="s">
        <v>342</v>
      </c>
    </row>
    <row r="40" spans="1:8">
      <c r="A40" s="202" t="s">
        <v>235</v>
      </c>
      <c r="B40" s="202">
        <v>112500</v>
      </c>
      <c r="C40" s="202" t="s">
        <v>343</v>
      </c>
      <c r="D40" s="202" t="s">
        <v>344</v>
      </c>
      <c r="E40" s="202" t="s">
        <v>238</v>
      </c>
      <c r="F40" s="203">
        <v>367</v>
      </c>
      <c r="G40" s="202" t="s">
        <v>239</v>
      </c>
      <c r="H40" s="202" t="s">
        <v>345</v>
      </c>
    </row>
    <row r="41" spans="1:8">
      <c r="A41" s="202" t="s">
        <v>235</v>
      </c>
      <c r="B41" s="202">
        <v>116000</v>
      </c>
      <c r="C41" s="202" t="s">
        <v>346</v>
      </c>
      <c r="D41" s="202" t="s">
        <v>347</v>
      </c>
      <c r="E41" s="202" t="s">
        <v>238</v>
      </c>
      <c r="F41" s="203">
        <v>367</v>
      </c>
      <c r="G41" s="202" t="s">
        <v>239</v>
      </c>
      <c r="H41" s="202" t="s">
        <v>348</v>
      </c>
    </row>
    <row r="42" spans="1:8">
      <c r="A42" s="202" t="s">
        <v>235</v>
      </c>
      <c r="B42" s="202">
        <v>121200</v>
      </c>
      <c r="C42" s="202" t="s">
        <v>349</v>
      </c>
      <c r="D42" s="202" t="s">
        <v>350</v>
      </c>
      <c r="E42" s="202" t="s">
        <v>238</v>
      </c>
      <c r="F42" s="203">
        <v>367</v>
      </c>
      <c r="G42" s="202" t="s">
        <v>239</v>
      </c>
      <c r="H42" s="202" t="s">
        <v>351</v>
      </c>
    </row>
    <row r="43" spans="1:8">
      <c r="A43" s="202" t="s">
        <v>235</v>
      </c>
      <c r="B43" s="202">
        <v>124300</v>
      </c>
      <c r="C43" s="202" t="s">
        <v>352</v>
      </c>
      <c r="D43" s="202" t="s">
        <v>311</v>
      </c>
      <c r="E43" s="202" t="s">
        <v>238</v>
      </c>
      <c r="F43" s="203">
        <v>367</v>
      </c>
      <c r="G43" s="202" t="s">
        <v>239</v>
      </c>
      <c r="H43" s="202" t="s">
        <v>353</v>
      </c>
    </row>
    <row r="44" spans="1:8">
      <c r="A44" s="202" t="s">
        <v>235</v>
      </c>
      <c r="B44" s="202">
        <v>129100</v>
      </c>
      <c r="C44" s="202" t="s">
        <v>354</v>
      </c>
      <c r="D44" s="202" t="s">
        <v>355</v>
      </c>
      <c r="E44" s="202" t="s">
        <v>238</v>
      </c>
      <c r="F44" s="203">
        <v>367</v>
      </c>
      <c r="G44" s="202" t="s">
        <v>239</v>
      </c>
      <c r="H44" s="202" t="s">
        <v>356</v>
      </c>
    </row>
    <row r="45" spans="1:8">
      <c r="A45" s="202" t="s">
        <v>235</v>
      </c>
      <c r="B45" s="202">
        <v>112600</v>
      </c>
      <c r="C45" s="202" t="s">
        <v>357</v>
      </c>
      <c r="D45" s="202" t="s">
        <v>358</v>
      </c>
      <c r="E45" s="202" t="s">
        <v>238</v>
      </c>
      <c r="F45" s="203">
        <v>367</v>
      </c>
      <c r="G45" s="202" t="s">
        <v>239</v>
      </c>
      <c r="H45" s="202" t="s">
        <v>359</v>
      </c>
    </row>
    <row r="46" spans="1:8">
      <c r="A46" s="202" t="s">
        <v>235</v>
      </c>
      <c r="B46" s="202">
        <v>112650</v>
      </c>
      <c r="C46" s="202" t="s">
        <v>360</v>
      </c>
      <c r="D46" s="202" t="s">
        <v>361</v>
      </c>
      <c r="E46" s="202" t="s">
        <v>238</v>
      </c>
      <c r="F46" s="203">
        <v>38534</v>
      </c>
      <c r="G46" s="202" t="s">
        <v>239</v>
      </c>
      <c r="H46" s="202" t="s">
        <v>362</v>
      </c>
    </row>
    <row r="47" spans="1:8">
      <c r="A47" s="202" t="s">
        <v>235</v>
      </c>
      <c r="B47" s="202">
        <v>112750</v>
      </c>
      <c r="C47" s="202" t="s">
        <v>363</v>
      </c>
      <c r="D47" s="202" t="s">
        <v>251</v>
      </c>
      <c r="E47" s="202" t="s">
        <v>238</v>
      </c>
      <c r="F47" s="203">
        <v>42552</v>
      </c>
      <c r="G47" s="202" t="s">
        <v>239</v>
      </c>
    </row>
    <row r="48" spans="1:8">
      <c r="A48" s="202" t="s">
        <v>235</v>
      </c>
      <c r="B48" s="202">
        <v>121100</v>
      </c>
      <c r="C48" s="202" t="s">
        <v>364</v>
      </c>
      <c r="D48" s="202" t="s">
        <v>365</v>
      </c>
      <c r="E48" s="202" t="s">
        <v>238</v>
      </c>
      <c r="F48" s="203">
        <v>367</v>
      </c>
      <c r="G48" s="202" t="s">
        <v>239</v>
      </c>
      <c r="H48" s="202" t="s">
        <v>366</v>
      </c>
    </row>
    <row r="49" spans="1:8">
      <c r="A49" s="202" t="s">
        <v>235</v>
      </c>
      <c r="B49" s="202">
        <v>122100</v>
      </c>
      <c r="C49" s="202" t="s">
        <v>367</v>
      </c>
      <c r="D49" s="202" t="s">
        <v>368</v>
      </c>
      <c r="E49" s="202" t="s">
        <v>238</v>
      </c>
      <c r="F49" s="203">
        <v>367</v>
      </c>
      <c r="G49" s="202" t="s">
        <v>239</v>
      </c>
      <c r="H49" s="202" t="s">
        <v>369</v>
      </c>
    </row>
    <row r="50" spans="1:8">
      <c r="A50" s="202" t="s">
        <v>235</v>
      </c>
      <c r="B50" s="202">
        <v>124100</v>
      </c>
      <c r="C50" s="202" t="s">
        <v>370</v>
      </c>
      <c r="D50" s="202" t="s">
        <v>306</v>
      </c>
      <c r="E50" s="202" t="s">
        <v>238</v>
      </c>
      <c r="F50" s="203">
        <v>367</v>
      </c>
      <c r="G50" s="202" t="s">
        <v>239</v>
      </c>
      <c r="H50" s="202" t="s">
        <v>371</v>
      </c>
    </row>
    <row r="51" spans="1:8">
      <c r="A51" s="202" t="s">
        <v>235</v>
      </c>
      <c r="B51" s="202">
        <v>125900</v>
      </c>
      <c r="C51" s="202" t="s">
        <v>372</v>
      </c>
      <c r="D51" s="202" t="s">
        <v>282</v>
      </c>
      <c r="E51" s="202" t="s">
        <v>238</v>
      </c>
      <c r="F51" s="203">
        <v>40360</v>
      </c>
      <c r="G51" s="202" t="s">
        <v>239</v>
      </c>
      <c r="H51" s="202" t="s">
        <v>373</v>
      </c>
    </row>
    <row r="52" spans="1:8">
      <c r="A52" s="202" t="s">
        <v>235</v>
      </c>
      <c r="B52" s="202">
        <v>129900</v>
      </c>
      <c r="C52" s="202" t="s">
        <v>374</v>
      </c>
      <c r="D52" s="202" t="s">
        <v>282</v>
      </c>
      <c r="E52" s="202" t="s">
        <v>238</v>
      </c>
      <c r="F52" s="203">
        <v>39264</v>
      </c>
      <c r="G52" s="202" t="s">
        <v>239</v>
      </c>
      <c r="H52" s="202" t="s">
        <v>375</v>
      </c>
    </row>
    <row r="53" spans="1:8">
      <c r="A53" s="202" t="s">
        <v>235</v>
      </c>
      <c r="B53" s="202">
        <v>133000</v>
      </c>
      <c r="C53" s="202" t="s">
        <v>376</v>
      </c>
      <c r="D53" s="202" t="s">
        <v>377</v>
      </c>
      <c r="E53" s="202" t="s">
        <v>238</v>
      </c>
      <c r="F53" s="203">
        <v>367</v>
      </c>
      <c r="G53" s="202" t="s">
        <v>239</v>
      </c>
      <c r="H53" s="202" t="s">
        <v>378</v>
      </c>
    </row>
    <row r="54" spans="1:8">
      <c r="A54" s="202" t="s">
        <v>235</v>
      </c>
      <c r="B54" s="202">
        <v>126100</v>
      </c>
      <c r="C54" s="202" t="s">
        <v>379</v>
      </c>
      <c r="D54" s="202" t="s">
        <v>380</v>
      </c>
      <c r="E54" s="202" t="s">
        <v>238</v>
      </c>
      <c r="F54" s="203">
        <v>38899</v>
      </c>
      <c r="G54" s="202" t="s">
        <v>239</v>
      </c>
      <c r="H54" s="202" t="s">
        <v>381</v>
      </c>
    </row>
    <row r="55" spans="1:8">
      <c r="A55" s="202" t="s">
        <v>235</v>
      </c>
      <c r="B55" s="202">
        <v>129200</v>
      </c>
      <c r="C55" s="202" t="s">
        <v>382</v>
      </c>
      <c r="D55" s="202" t="s">
        <v>383</v>
      </c>
      <c r="E55" s="202" t="s">
        <v>238</v>
      </c>
      <c r="F55" s="203">
        <v>367</v>
      </c>
      <c r="G55" s="202" t="s">
        <v>239</v>
      </c>
      <c r="H55" s="202" t="s">
        <v>384</v>
      </c>
    </row>
    <row r="56" spans="1:8">
      <c r="A56" s="202" t="s">
        <v>235</v>
      </c>
      <c r="B56" s="202">
        <v>126500</v>
      </c>
      <c r="C56" s="202" t="s">
        <v>385</v>
      </c>
      <c r="D56" s="202" t="s">
        <v>386</v>
      </c>
      <c r="E56" s="202" t="s">
        <v>238</v>
      </c>
      <c r="F56" s="203">
        <v>42552</v>
      </c>
      <c r="G56" s="202" t="s">
        <v>239</v>
      </c>
      <c r="H56" s="202" t="s">
        <v>387</v>
      </c>
    </row>
    <row r="57" spans="1:8">
      <c r="A57" s="202" t="s">
        <v>235</v>
      </c>
      <c r="B57" s="202">
        <v>127200</v>
      </c>
      <c r="C57" s="202" t="s">
        <v>388</v>
      </c>
      <c r="D57" s="202" t="s">
        <v>300</v>
      </c>
      <c r="E57" s="202" t="s">
        <v>238</v>
      </c>
      <c r="F57" s="203">
        <v>41821</v>
      </c>
      <c r="G57" s="202" t="s">
        <v>239</v>
      </c>
      <c r="H57" s="202" t="s">
        <v>322</v>
      </c>
    </row>
    <row r="58" spans="1:8">
      <c r="A58" s="202" t="s">
        <v>235</v>
      </c>
      <c r="B58" s="202">
        <v>127300</v>
      </c>
      <c r="C58" s="202" t="s">
        <v>389</v>
      </c>
      <c r="D58" s="202" t="s">
        <v>311</v>
      </c>
      <c r="E58" s="202" t="s">
        <v>238</v>
      </c>
      <c r="F58" s="203">
        <v>41821</v>
      </c>
      <c r="G58" s="202" t="s">
        <v>239</v>
      </c>
      <c r="H58" s="202" t="s">
        <v>322</v>
      </c>
    </row>
    <row r="59" spans="1:8">
      <c r="A59" s="202" t="s">
        <v>235</v>
      </c>
      <c r="B59" s="202">
        <v>127900</v>
      </c>
      <c r="C59" s="202" t="s">
        <v>390</v>
      </c>
      <c r="D59" s="202" t="s">
        <v>391</v>
      </c>
      <c r="E59" s="202" t="s">
        <v>238</v>
      </c>
      <c r="F59" s="203">
        <v>42186</v>
      </c>
      <c r="G59" s="202" t="s">
        <v>239</v>
      </c>
    </row>
    <row r="60" spans="1:8">
      <c r="A60" s="202" t="s">
        <v>235</v>
      </c>
      <c r="B60" s="202">
        <v>132275</v>
      </c>
      <c r="C60" s="202" t="s">
        <v>392</v>
      </c>
      <c r="D60" s="202" t="s">
        <v>341</v>
      </c>
      <c r="E60" s="202" t="s">
        <v>238</v>
      </c>
      <c r="F60" s="203">
        <v>44378</v>
      </c>
      <c r="G60" s="202" t="s">
        <v>239</v>
      </c>
    </row>
    <row r="61" spans="1:8">
      <c r="A61" s="202" t="s">
        <v>235</v>
      </c>
      <c r="B61" s="202">
        <v>134200</v>
      </c>
      <c r="C61" s="202" t="s">
        <v>393</v>
      </c>
      <c r="D61" s="202" t="s">
        <v>341</v>
      </c>
      <c r="E61" s="202" t="s">
        <v>238</v>
      </c>
      <c r="F61" s="203">
        <v>367</v>
      </c>
      <c r="G61" s="202" t="s">
        <v>239</v>
      </c>
      <c r="H61" s="202" t="s">
        <v>394</v>
      </c>
    </row>
    <row r="62" spans="1:8">
      <c r="A62" s="202" t="s">
        <v>235</v>
      </c>
      <c r="B62" s="202">
        <v>135100</v>
      </c>
      <c r="C62" s="202" t="s">
        <v>395</v>
      </c>
      <c r="D62" s="202" t="s">
        <v>396</v>
      </c>
      <c r="E62" s="202" t="s">
        <v>238</v>
      </c>
      <c r="F62" s="203">
        <v>367</v>
      </c>
      <c r="G62" s="202" t="s">
        <v>239</v>
      </c>
      <c r="H62" s="202" t="s">
        <v>397</v>
      </c>
    </row>
    <row r="63" spans="1:8">
      <c r="A63" s="202" t="s">
        <v>235</v>
      </c>
      <c r="B63" s="202">
        <v>135200</v>
      </c>
      <c r="C63" s="202" t="s">
        <v>398</v>
      </c>
      <c r="D63" s="202" t="s">
        <v>396</v>
      </c>
      <c r="E63" s="202" t="s">
        <v>238</v>
      </c>
      <c r="F63" s="203">
        <v>367</v>
      </c>
      <c r="G63" s="202" t="s">
        <v>239</v>
      </c>
      <c r="H63" s="202" t="s">
        <v>397</v>
      </c>
    </row>
    <row r="64" spans="1:8">
      <c r="A64" s="202" t="s">
        <v>235</v>
      </c>
      <c r="B64" s="202">
        <v>136000</v>
      </c>
      <c r="C64" s="202" t="s">
        <v>399</v>
      </c>
      <c r="D64" s="202" t="s">
        <v>396</v>
      </c>
      <c r="E64" s="202" t="s">
        <v>238</v>
      </c>
      <c r="F64" s="203">
        <v>367</v>
      </c>
      <c r="G64" s="202" t="s">
        <v>239</v>
      </c>
      <c r="H64" s="202" t="s">
        <v>397</v>
      </c>
    </row>
    <row r="65" spans="1:8">
      <c r="A65" s="202" t="s">
        <v>235</v>
      </c>
      <c r="B65" s="202">
        <v>136101</v>
      </c>
      <c r="C65" s="202" t="s">
        <v>400</v>
      </c>
      <c r="D65" s="202" t="s">
        <v>401</v>
      </c>
      <c r="E65" s="202" t="s">
        <v>238</v>
      </c>
      <c r="F65" s="203">
        <v>367</v>
      </c>
      <c r="G65" s="202" t="s">
        <v>239</v>
      </c>
      <c r="H65" s="202" t="s">
        <v>397</v>
      </c>
    </row>
    <row r="66" spans="1:8">
      <c r="A66" s="202" t="s">
        <v>235</v>
      </c>
      <c r="B66" s="202">
        <v>136102</v>
      </c>
      <c r="C66" s="202" t="s">
        <v>402</v>
      </c>
      <c r="D66" s="202" t="s">
        <v>403</v>
      </c>
      <c r="E66" s="202" t="s">
        <v>238</v>
      </c>
      <c r="F66" s="203">
        <v>367</v>
      </c>
      <c r="G66" s="202" t="s">
        <v>239</v>
      </c>
      <c r="H66" s="202" t="s">
        <v>397</v>
      </c>
    </row>
    <row r="67" spans="1:8">
      <c r="A67" s="202" t="s">
        <v>235</v>
      </c>
      <c r="B67" s="202">
        <v>136104</v>
      </c>
      <c r="C67" s="202" t="s">
        <v>404</v>
      </c>
      <c r="D67" s="202" t="s">
        <v>405</v>
      </c>
      <c r="E67" s="202" t="s">
        <v>238</v>
      </c>
      <c r="F67" s="203">
        <v>367</v>
      </c>
      <c r="G67" s="202" t="s">
        <v>239</v>
      </c>
      <c r="H67" s="202" t="s">
        <v>397</v>
      </c>
    </row>
    <row r="68" spans="1:8">
      <c r="A68" s="202" t="s">
        <v>235</v>
      </c>
      <c r="B68" s="202">
        <v>136106</v>
      </c>
      <c r="C68" s="202" t="s">
        <v>406</v>
      </c>
      <c r="D68" s="202" t="s">
        <v>407</v>
      </c>
      <c r="E68" s="202" t="s">
        <v>238</v>
      </c>
      <c r="F68" s="203">
        <v>367</v>
      </c>
      <c r="G68" s="202" t="s">
        <v>239</v>
      </c>
      <c r="H68" s="202" t="s">
        <v>397</v>
      </c>
    </row>
    <row r="69" spans="1:8">
      <c r="A69" s="202" t="s">
        <v>235</v>
      </c>
      <c r="B69" s="202">
        <v>136107</v>
      </c>
      <c r="C69" s="202" t="s">
        <v>408</v>
      </c>
      <c r="D69" s="202" t="s">
        <v>409</v>
      </c>
      <c r="E69" s="202" t="s">
        <v>238</v>
      </c>
      <c r="F69" s="203">
        <v>367</v>
      </c>
      <c r="G69" s="202" t="s">
        <v>239</v>
      </c>
      <c r="H69" s="202" t="s">
        <v>397</v>
      </c>
    </row>
    <row r="70" spans="1:8">
      <c r="A70" s="202" t="s">
        <v>235</v>
      </c>
      <c r="B70" s="202">
        <v>136108</v>
      </c>
      <c r="C70" s="202" t="s">
        <v>410</v>
      </c>
      <c r="D70" s="202" t="s">
        <v>411</v>
      </c>
      <c r="E70" s="202" t="s">
        <v>238</v>
      </c>
      <c r="F70" s="203">
        <v>367</v>
      </c>
      <c r="G70" s="202" t="s">
        <v>239</v>
      </c>
      <c r="H70" s="202" t="s">
        <v>397</v>
      </c>
    </row>
    <row r="71" spans="1:8">
      <c r="A71" s="202" t="s">
        <v>235</v>
      </c>
      <c r="B71" s="202">
        <v>136109</v>
      </c>
      <c r="C71" s="202" t="s">
        <v>412</v>
      </c>
      <c r="D71" s="202" t="s">
        <v>413</v>
      </c>
      <c r="E71" s="202" t="s">
        <v>238</v>
      </c>
      <c r="F71" s="203">
        <v>367</v>
      </c>
      <c r="G71" s="202" t="s">
        <v>239</v>
      </c>
      <c r="H71" s="202" t="s">
        <v>397</v>
      </c>
    </row>
    <row r="72" spans="1:8">
      <c r="A72" s="202" t="s">
        <v>235</v>
      </c>
      <c r="B72" s="202">
        <v>136110</v>
      </c>
      <c r="C72" s="202" t="s">
        <v>414</v>
      </c>
      <c r="D72" s="202" t="s">
        <v>415</v>
      </c>
      <c r="E72" s="202" t="s">
        <v>238</v>
      </c>
      <c r="F72" s="203">
        <v>367</v>
      </c>
      <c r="G72" s="202" t="s">
        <v>239</v>
      </c>
      <c r="H72" s="202" t="s">
        <v>397</v>
      </c>
    </row>
    <row r="73" spans="1:8">
      <c r="A73" s="202" t="s">
        <v>235</v>
      </c>
      <c r="B73" s="202">
        <v>136111</v>
      </c>
      <c r="C73" s="202" t="s">
        <v>416</v>
      </c>
      <c r="D73" s="202" t="s">
        <v>417</v>
      </c>
      <c r="E73" s="202" t="s">
        <v>238</v>
      </c>
      <c r="F73" s="203">
        <v>367</v>
      </c>
      <c r="G73" s="202" t="s">
        <v>239</v>
      </c>
      <c r="H73" s="202" t="s">
        <v>397</v>
      </c>
    </row>
    <row r="74" spans="1:8">
      <c r="A74" s="202" t="s">
        <v>235</v>
      </c>
      <c r="B74" s="202">
        <v>136112</v>
      </c>
      <c r="C74" s="202" t="s">
        <v>418</v>
      </c>
      <c r="D74" s="202" t="s">
        <v>419</v>
      </c>
      <c r="E74" s="202" t="s">
        <v>238</v>
      </c>
      <c r="F74" s="203">
        <v>367</v>
      </c>
      <c r="G74" s="202" t="s">
        <v>239</v>
      </c>
      <c r="H74" s="202" t="s">
        <v>397</v>
      </c>
    </row>
    <row r="75" spans="1:8">
      <c r="A75" s="202" t="s">
        <v>235</v>
      </c>
      <c r="B75" s="202">
        <v>136114</v>
      </c>
      <c r="C75" s="202" t="s">
        <v>420</v>
      </c>
      <c r="D75" s="202" t="s">
        <v>421</v>
      </c>
      <c r="E75" s="202" t="s">
        <v>238</v>
      </c>
      <c r="F75" s="203">
        <v>367</v>
      </c>
      <c r="G75" s="202" t="s">
        <v>239</v>
      </c>
      <c r="H75" s="202" t="s">
        <v>397</v>
      </c>
    </row>
    <row r="76" spans="1:8">
      <c r="A76" s="202" t="s">
        <v>235</v>
      </c>
      <c r="B76" s="202">
        <v>136117</v>
      </c>
      <c r="C76" s="202" t="s">
        <v>422</v>
      </c>
      <c r="D76" s="202" t="s">
        <v>423</v>
      </c>
      <c r="E76" s="202" t="s">
        <v>238</v>
      </c>
      <c r="F76" s="203">
        <v>367</v>
      </c>
      <c r="G76" s="202" t="s">
        <v>239</v>
      </c>
      <c r="H76" s="202" t="s">
        <v>397</v>
      </c>
    </row>
    <row r="77" spans="1:8">
      <c r="A77" s="202" t="s">
        <v>235</v>
      </c>
      <c r="B77" s="202">
        <v>136118</v>
      </c>
      <c r="C77" s="202" t="s">
        <v>424</v>
      </c>
      <c r="D77" s="202" t="s">
        <v>425</v>
      </c>
      <c r="E77" s="202" t="s">
        <v>238</v>
      </c>
      <c r="F77" s="203">
        <v>367</v>
      </c>
      <c r="G77" s="202" t="s">
        <v>239</v>
      </c>
      <c r="H77" s="202" t="s">
        <v>397</v>
      </c>
    </row>
    <row r="78" spans="1:8">
      <c r="A78" s="202" t="s">
        <v>235</v>
      </c>
      <c r="B78" s="202">
        <v>136119</v>
      </c>
      <c r="C78" s="202" t="s">
        <v>426</v>
      </c>
      <c r="D78" s="202" t="s">
        <v>427</v>
      </c>
      <c r="E78" s="202" t="s">
        <v>238</v>
      </c>
      <c r="F78" s="203">
        <v>367</v>
      </c>
      <c r="G78" s="202" t="s">
        <v>239</v>
      </c>
      <c r="H78" s="202" t="s">
        <v>397</v>
      </c>
    </row>
    <row r="79" spans="1:8">
      <c r="A79" s="202" t="s">
        <v>235</v>
      </c>
      <c r="B79" s="202">
        <v>135000</v>
      </c>
      <c r="C79" s="202" t="s">
        <v>428</v>
      </c>
      <c r="D79" s="202" t="s">
        <v>429</v>
      </c>
      <c r="E79" s="202" t="s">
        <v>238</v>
      </c>
      <c r="F79" s="203">
        <v>38534</v>
      </c>
      <c r="G79" s="202" t="s">
        <v>239</v>
      </c>
      <c r="H79" s="202" t="s">
        <v>397</v>
      </c>
    </row>
    <row r="80" spans="1:8">
      <c r="A80" s="202" t="s">
        <v>235</v>
      </c>
      <c r="B80" s="202">
        <v>136103</v>
      </c>
      <c r="C80" s="202" t="s">
        <v>430</v>
      </c>
      <c r="D80" s="202" t="s">
        <v>431</v>
      </c>
      <c r="E80" s="202" t="s">
        <v>238</v>
      </c>
      <c r="F80" s="203">
        <v>367</v>
      </c>
      <c r="G80" s="202" t="s">
        <v>239</v>
      </c>
      <c r="H80" s="202" t="s">
        <v>397</v>
      </c>
    </row>
    <row r="81" spans="1:8">
      <c r="A81" s="202" t="s">
        <v>235</v>
      </c>
      <c r="B81" s="202">
        <v>136105</v>
      </c>
      <c r="C81" s="202" t="s">
        <v>432</v>
      </c>
      <c r="D81" s="202" t="s">
        <v>433</v>
      </c>
      <c r="E81" s="202" t="s">
        <v>238</v>
      </c>
      <c r="F81" s="203">
        <v>367</v>
      </c>
      <c r="G81" s="202" t="s">
        <v>239</v>
      </c>
      <c r="H81" s="202" t="s">
        <v>397</v>
      </c>
    </row>
    <row r="82" spans="1:8">
      <c r="A82" s="202" t="s">
        <v>235</v>
      </c>
      <c r="B82" s="202">
        <v>136115</v>
      </c>
      <c r="C82" s="202" t="s">
        <v>434</v>
      </c>
      <c r="D82" s="202" t="s">
        <v>435</v>
      </c>
      <c r="E82" s="202" t="s">
        <v>238</v>
      </c>
      <c r="F82" s="203">
        <v>367</v>
      </c>
      <c r="G82" s="202" t="s">
        <v>239</v>
      </c>
      <c r="H82" s="202" t="s">
        <v>397</v>
      </c>
    </row>
    <row r="83" spans="1:8">
      <c r="A83" s="202" t="s">
        <v>235</v>
      </c>
      <c r="B83" s="202">
        <v>136113</v>
      </c>
      <c r="C83" s="202" t="s">
        <v>436</v>
      </c>
      <c r="D83" s="202" t="s">
        <v>437</v>
      </c>
      <c r="E83" s="202" t="s">
        <v>238</v>
      </c>
      <c r="F83" s="203">
        <v>367</v>
      </c>
      <c r="G83" s="202" t="s">
        <v>239</v>
      </c>
      <c r="H83" s="202" t="s">
        <v>397</v>
      </c>
    </row>
    <row r="84" spans="1:8">
      <c r="A84" s="202" t="s">
        <v>235</v>
      </c>
      <c r="B84" s="202">
        <v>136116</v>
      </c>
      <c r="C84" s="202" t="s">
        <v>438</v>
      </c>
      <c r="D84" s="202" t="s">
        <v>439</v>
      </c>
      <c r="E84" s="202" t="s">
        <v>238</v>
      </c>
      <c r="F84" s="203">
        <v>367</v>
      </c>
      <c r="G84" s="202" t="s">
        <v>239</v>
      </c>
      <c r="H84" s="202" t="s">
        <v>397</v>
      </c>
    </row>
    <row r="85" spans="1:8">
      <c r="A85" s="202" t="s">
        <v>235</v>
      </c>
      <c r="B85" s="202">
        <v>136120</v>
      </c>
      <c r="C85" s="202" t="s">
        <v>440</v>
      </c>
      <c r="D85" s="202" t="s">
        <v>441</v>
      </c>
      <c r="E85" s="202" t="s">
        <v>238</v>
      </c>
      <c r="F85" s="203">
        <v>367</v>
      </c>
      <c r="G85" s="202" t="s">
        <v>239</v>
      </c>
      <c r="H85" s="202" t="s">
        <v>397</v>
      </c>
    </row>
    <row r="86" spans="1:8">
      <c r="A86" s="202" t="s">
        <v>235</v>
      </c>
      <c r="B86" s="202">
        <v>136121</v>
      </c>
      <c r="C86" s="202" t="s">
        <v>442</v>
      </c>
      <c r="D86" s="202" t="s">
        <v>443</v>
      </c>
      <c r="E86" s="202" t="s">
        <v>238</v>
      </c>
      <c r="F86" s="203">
        <v>367</v>
      </c>
      <c r="G86" s="202" t="s">
        <v>239</v>
      </c>
      <c r="H86" s="202" t="s">
        <v>397</v>
      </c>
    </row>
    <row r="87" spans="1:8">
      <c r="A87" s="202" t="s">
        <v>235</v>
      </c>
      <c r="B87" s="202">
        <v>136122</v>
      </c>
      <c r="C87" s="202" t="s">
        <v>444</v>
      </c>
      <c r="D87" s="202" t="s">
        <v>445</v>
      </c>
      <c r="E87" s="202" t="s">
        <v>238</v>
      </c>
      <c r="F87" s="203">
        <v>367</v>
      </c>
      <c r="G87" s="202" t="s">
        <v>239</v>
      </c>
      <c r="H87" s="202" t="s">
        <v>397</v>
      </c>
    </row>
    <row r="88" spans="1:8">
      <c r="A88" s="202" t="s">
        <v>235</v>
      </c>
      <c r="B88" s="202">
        <v>136123</v>
      </c>
      <c r="C88" s="202" t="s">
        <v>446</v>
      </c>
      <c r="D88" s="202" t="s">
        <v>447</v>
      </c>
      <c r="E88" s="202" t="s">
        <v>238</v>
      </c>
      <c r="F88" s="203">
        <v>367</v>
      </c>
      <c r="G88" s="202" t="s">
        <v>239</v>
      </c>
      <c r="H88" s="202" t="s">
        <v>397</v>
      </c>
    </row>
    <row r="89" spans="1:8">
      <c r="A89" s="202" t="s">
        <v>235</v>
      </c>
      <c r="B89" s="202">
        <v>136124</v>
      </c>
      <c r="C89" s="202" t="s">
        <v>448</v>
      </c>
      <c r="D89" s="202" t="s">
        <v>449</v>
      </c>
      <c r="E89" s="202" t="s">
        <v>238</v>
      </c>
      <c r="F89" s="203">
        <v>367</v>
      </c>
      <c r="G89" s="202" t="s">
        <v>239</v>
      </c>
      <c r="H89" s="202" t="s">
        <v>397</v>
      </c>
    </row>
    <row r="90" spans="1:8">
      <c r="A90" s="202" t="s">
        <v>235</v>
      </c>
      <c r="B90" s="202">
        <v>136125</v>
      </c>
      <c r="C90" s="202" t="s">
        <v>450</v>
      </c>
      <c r="D90" s="202" t="s">
        <v>451</v>
      </c>
      <c r="E90" s="202" t="s">
        <v>238</v>
      </c>
      <c r="F90" s="203">
        <v>367</v>
      </c>
      <c r="G90" s="202" t="s">
        <v>239</v>
      </c>
      <c r="H90" s="202" t="s">
        <v>397</v>
      </c>
    </row>
    <row r="91" spans="1:8">
      <c r="A91" s="202" t="s">
        <v>235</v>
      </c>
      <c r="B91" s="202">
        <v>136126</v>
      </c>
      <c r="C91" s="202" t="s">
        <v>452</v>
      </c>
      <c r="D91" s="202" t="s">
        <v>453</v>
      </c>
      <c r="E91" s="202" t="s">
        <v>238</v>
      </c>
      <c r="F91" s="203">
        <v>367</v>
      </c>
      <c r="G91" s="202" t="s">
        <v>239</v>
      </c>
      <c r="H91" s="202" t="s">
        <v>397</v>
      </c>
    </row>
    <row r="92" spans="1:8">
      <c r="A92" s="202" t="s">
        <v>235</v>
      </c>
      <c r="B92" s="202">
        <v>136127</v>
      </c>
      <c r="C92" s="202" t="s">
        <v>454</v>
      </c>
      <c r="D92" s="202" t="s">
        <v>455</v>
      </c>
      <c r="E92" s="202" t="s">
        <v>238</v>
      </c>
      <c r="F92" s="203">
        <v>367</v>
      </c>
      <c r="G92" s="202" t="s">
        <v>239</v>
      </c>
      <c r="H92" s="202" t="s">
        <v>397</v>
      </c>
    </row>
    <row r="93" spans="1:8">
      <c r="A93" s="202" t="s">
        <v>235</v>
      </c>
      <c r="B93" s="202">
        <v>136128</v>
      </c>
      <c r="C93" s="202" t="s">
        <v>456</v>
      </c>
      <c r="D93" s="202" t="s">
        <v>457</v>
      </c>
      <c r="E93" s="202" t="s">
        <v>238</v>
      </c>
      <c r="F93" s="203">
        <v>367</v>
      </c>
      <c r="G93" s="202" t="s">
        <v>239</v>
      </c>
      <c r="H93" s="202" t="s">
        <v>397</v>
      </c>
    </row>
    <row r="94" spans="1:8">
      <c r="A94" s="202" t="s">
        <v>235</v>
      </c>
      <c r="B94" s="202">
        <v>136130</v>
      </c>
      <c r="C94" s="202" t="s">
        <v>458</v>
      </c>
      <c r="D94" s="202" t="s">
        <v>411</v>
      </c>
      <c r="E94" s="202" t="s">
        <v>238</v>
      </c>
      <c r="F94" s="203">
        <v>38899</v>
      </c>
      <c r="G94" s="202" t="s">
        <v>239</v>
      </c>
      <c r="H94" s="202" t="s">
        <v>397</v>
      </c>
    </row>
    <row r="95" spans="1:8">
      <c r="A95" s="202" t="s">
        <v>235</v>
      </c>
      <c r="B95" s="202">
        <v>136131</v>
      </c>
      <c r="C95" s="202" t="s">
        <v>459</v>
      </c>
      <c r="D95" s="202" t="s">
        <v>411</v>
      </c>
      <c r="E95" s="202" t="s">
        <v>238</v>
      </c>
      <c r="F95" s="203">
        <v>40360</v>
      </c>
      <c r="G95" s="202" t="s">
        <v>239</v>
      </c>
      <c r="H95" s="202" t="s">
        <v>397</v>
      </c>
    </row>
    <row r="96" spans="1:8">
      <c r="A96" s="202" t="s">
        <v>235</v>
      </c>
      <c r="B96" s="202">
        <v>136132</v>
      </c>
      <c r="C96" s="202" t="s">
        <v>460</v>
      </c>
      <c r="D96" s="202" t="s">
        <v>411</v>
      </c>
      <c r="E96" s="202" t="s">
        <v>238</v>
      </c>
      <c r="F96" s="203">
        <v>40360</v>
      </c>
      <c r="G96" s="202" t="s">
        <v>239</v>
      </c>
      <c r="H96" s="202" t="s">
        <v>397</v>
      </c>
    </row>
    <row r="97" spans="1:8">
      <c r="A97" s="202" t="s">
        <v>235</v>
      </c>
      <c r="B97" s="202">
        <v>136133</v>
      </c>
      <c r="C97" s="202" t="s">
        <v>461</v>
      </c>
      <c r="D97" s="202" t="s">
        <v>462</v>
      </c>
      <c r="E97" s="202" t="s">
        <v>238</v>
      </c>
      <c r="F97" s="203">
        <v>41456</v>
      </c>
      <c r="G97" s="202" t="s">
        <v>239</v>
      </c>
      <c r="H97" s="202" t="s">
        <v>463</v>
      </c>
    </row>
    <row r="98" spans="1:8">
      <c r="A98" s="202" t="s">
        <v>235</v>
      </c>
      <c r="B98" s="202">
        <v>137000</v>
      </c>
      <c r="C98" s="202" t="s">
        <v>464</v>
      </c>
      <c r="D98" s="202" t="s">
        <v>465</v>
      </c>
      <c r="E98" s="202" t="s">
        <v>238</v>
      </c>
      <c r="F98" s="203">
        <v>367</v>
      </c>
      <c r="G98" s="202" t="s">
        <v>239</v>
      </c>
      <c r="H98" s="202" t="s">
        <v>466</v>
      </c>
    </row>
    <row r="99" spans="1:8">
      <c r="A99" s="202" t="s">
        <v>235</v>
      </c>
      <c r="B99" s="202">
        <v>138000</v>
      </c>
      <c r="C99" s="202" t="s">
        <v>467</v>
      </c>
      <c r="D99" s="202" t="s">
        <v>468</v>
      </c>
      <c r="E99" s="202" t="s">
        <v>238</v>
      </c>
      <c r="F99" s="203">
        <v>367</v>
      </c>
      <c r="G99" s="202" t="s">
        <v>239</v>
      </c>
      <c r="H99" s="202" t="s">
        <v>469</v>
      </c>
    </row>
    <row r="100" spans="1:8">
      <c r="A100" s="202" t="s">
        <v>235</v>
      </c>
      <c r="B100" s="202">
        <v>138400</v>
      </c>
      <c r="C100" s="202" t="s">
        <v>470</v>
      </c>
      <c r="D100" s="202" t="s">
        <v>471</v>
      </c>
      <c r="E100" s="202" t="s">
        <v>238</v>
      </c>
      <c r="F100" s="203">
        <v>44378</v>
      </c>
      <c r="G100" s="202" t="s">
        <v>239</v>
      </c>
    </row>
    <row r="101" spans="1:8">
      <c r="A101" s="202" t="s">
        <v>235</v>
      </c>
      <c r="B101" s="202">
        <v>138600</v>
      </c>
      <c r="C101" s="202" t="s">
        <v>472</v>
      </c>
      <c r="D101" s="202" t="s">
        <v>473</v>
      </c>
      <c r="E101" s="202" t="s">
        <v>238</v>
      </c>
      <c r="F101" s="203">
        <v>44378</v>
      </c>
      <c r="G101" s="202" t="s">
        <v>239</v>
      </c>
      <c r="H101" s="202" t="s">
        <v>474</v>
      </c>
    </row>
    <row r="102" spans="1:8">
      <c r="A102" s="202" t="s">
        <v>235</v>
      </c>
      <c r="B102" s="202">
        <v>139100</v>
      </c>
      <c r="C102" s="202" t="s">
        <v>475</v>
      </c>
      <c r="D102" s="202" t="s">
        <v>476</v>
      </c>
      <c r="E102" s="202" t="s">
        <v>238</v>
      </c>
      <c r="F102" s="203">
        <v>367</v>
      </c>
      <c r="G102" s="202" t="s">
        <v>239</v>
      </c>
      <c r="H102" s="202" t="s">
        <v>477</v>
      </c>
    </row>
    <row r="103" spans="1:8">
      <c r="A103" s="202" t="s">
        <v>235</v>
      </c>
      <c r="B103" s="202">
        <v>139200</v>
      </c>
      <c r="C103" s="202" t="s">
        <v>478</v>
      </c>
      <c r="D103" s="202" t="s">
        <v>476</v>
      </c>
      <c r="E103" s="202" t="s">
        <v>238</v>
      </c>
      <c r="F103" s="203">
        <v>367</v>
      </c>
      <c r="G103" s="202" t="s">
        <v>239</v>
      </c>
      <c r="H103" s="202" t="s">
        <v>479</v>
      </c>
    </row>
    <row r="104" spans="1:8">
      <c r="A104" s="202" t="s">
        <v>235</v>
      </c>
      <c r="B104" s="202">
        <v>139400</v>
      </c>
      <c r="C104" s="202" t="s">
        <v>480</v>
      </c>
      <c r="D104" s="202" t="s">
        <v>476</v>
      </c>
      <c r="E104" s="202" t="s">
        <v>238</v>
      </c>
      <c r="F104" s="203">
        <v>367</v>
      </c>
      <c r="G104" s="202" t="s">
        <v>239</v>
      </c>
      <c r="H104" s="202" t="s">
        <v>481</v>
      </c>
    </row>
    <row r="105" spans="1:8">
      <c r="A105" s="202" t="s">
        <v>235</v>
      </c>
      <c r="B105" s="202">
        <v>139900</v>
      </c>
      <c r="C105" s="202" t="s">
        <v>482</v>
      </c>
      <c r="D105" s="202" t="s">
        <v>476</v>
      </c>
      <c r="E105" s="202" t="s">
        <v>238</v>
      </c>
      <c r="F105" s="203">
        <v>367</v>
      </c>
      <c r="G105" s="202" t="s">
        <v>239</v>
      </c>
      <c r="H105" s="202" t="s">
        <v>483</v>
      </c>
    </row>
    <row r="106" spans="1:8">
      <c r="A106" s="202" t="s">
        <v>235</v>
      </c>
      <c r="B106" s="202">
        <v>146100</v>
      </c>
      <c r="C106" s="202" t="s">
        <v>484</v>
      </c>
      <c r="D106" s="202" t="s">
        <v>485</v>
      </c>
      <c r="E106" s="202" t="s">
        <v>238</v>
      </c>
      <c r="F106" s="203">
        <v>39264</v>
      </c>
      <c r="G106" s="202" t="s">
        <v>239</v>
      </c>
      <c r="H106" s="202" t="s">
        <v>486</v>
      </c>
    </row>
    <row r="107" spans="1:8">
      <c r="A107" s="202" t="s">
        <v>235</v>
      </c>
      <c r="B107" s="202">
        <v>146200</v>
      </c>
      <c r="C107" s="202" t="s">
        <v>487</v>
      </c>
      <c r="D107" s="202" t="s">
        <v>488</v>
      </c>
      <c r="E107" s="202" t="s">
        <v>238</v>
      </c>
      <c r="F107" s="203">
        <v>367</v>
      </c>
      <c r="G107" s="202" t="s">
        <v>239</v>
      </c>
      <c r="H107" s="202" t="s">
        <v>489</v>
      </c>
    </row>
    <row r="108" spans="1:8">
      <c r="A108" s="202" t="s">
        <v>235</v>
      </c>
      <c r="B108" s="202">
        <v>146300</v>
      </c>
      <c r="C108" s="202" t="s">
        <v>490</v>
      </c>
      <c r="D108" s="202" t="s">
        <v>488</v>
      </c>
      <c r="E108" s="202" t="s">
        <v>238</v>
      </c>
      <c r="F108" s="203">
        <v>367</v>
      </c>
      <c r="G108" s="202" t="s">
        <v>239</v>
      </c>
      <c r="H108" s="202" t="s">
        <v>491</v>
      </c>
    </row>
    <row r="109" spans="1:8">
      <c r="A109" s="202" t="s">
        <v>235</v>
      </c>
      <c r="B109" s="202">
        <v>146350</v>
      </c>
      <c r="C109" s="202" t="s">
        <v>492</v>
      </c>
      <c r="D109" s="202" t="s">
        <v>493</v>
      </c>
      <c r="E109" s="202" t="s">
        <v>238</v>
      </c>
      <c r="F109" s="203">
        <v>38534</v>
      </c>
      <c r="G109" s="202" t="s">
        <v>239</v>
      </c>
      <c r="H109" s="202" t="s">
        <v>494</v>
      </c>
    </row>
    <row r="110" spans="1:8">
      <c r="A110" s="202" t="s">
        <v>235</v>
      </c>
      <c r="B110" s="202">
        <v>146370</v>
      </c>
      <c r="C110" s="202" t="s">
        <v>495</v>
      </c>
      <c r="D110" s="202" t="s">
        <v>496</v>
      </c>
      <c r="E110" s="202" t="s">
        <v>238</v>
      </c>
      <c r="F110" s="203">
        <v>38899</v>
      </c>
      <c r="G110" s="202" t="s">
        <v>239</v>
      </c>
      <c r="H110" s="202" t="s">
        <v>497</v>
      </c>
    </row>
    <row r="111" spans="1:8">
      <c r="A111" s="202" t="s">
        <v>235</v>
      </c>
      <c r="B111" s="202">
        <v>152000</v>
      </c>
      <c r="C111" s="202" t="s">
        <v>498</v>
      </c>
      <c r="D111" s="202" t="s">
        <v>499</v>
      </c>
      <c r="E111" s="202" t="s">
        <v>238</v>
      </c>
      <c r="F111" s="203">
        <v>367</v>
      </c>
      <c r="G111" s="202" t="s">
        <v>239</v>
      </c>
      <c r="H111" s="202" t="s">
        <v>500</v>
      </c>
    </row>
    <row r="112" spans="1:8">
      <c r="A112" s="202" t="s">
        <v>235</v>
      </c>
      <c r="B112" s="202">
        <v>153000</v>
      </c>
      <c r="C112" s="202" t="s">
        <v>501</v>
      </c>
      <c r="D112" s="202" t="s">
        <v>502</v>
      </c>
      <c r="E112" s="202" t="s">
        <v>238</v>
      </c>
      <c r="F112" s="203">
        <v>41456</v>
      </c>
      <c r="G112" s="202" t="s">
        <v>239</v>
      </c>
      <c r="H112" s="202" t="s">
        <v>503</v>
      </c>
    </row>
    <row r="113" spans="1:8">
      <c r="A113" s="202" t="s">
        <v>235</v>
      </c>
      <c r="B113" s="202">
        <v>170000</v>
      </c>
      <c r="C113" s="202" t="s">
        <v>504</v>
      </c>
      <c r="D113" s="202" t="s">
        <v>505</v>
      </c>
      <c r="E113" s="202" t="s">
        <v>238</v>
      </c>
      <c r="F113" s="203">
        <v>367</v>
      </c>
      <c r="G113" s="202" t="s">
        <v>239</v>
      </c>
      <c r="H113" s="202" t="s">
        <v>506</v>
      </c>
    </row>
    <row r="114" spans="1:8">
      <c r="A114" s="202" t="s">
        <v>235</v>
      </c>
      <c r="B114" s="202">
        <v>171000</v>
      </c>
      <c r="C114" s="202" t="s">
        <v>507</v>
      </c>
      <c r="D114" s="202" t="s">
        <v>508</v>
      </c>
      <c r="E114" s="202" t="s">
        <v>238</v>
      </c>
      <c r="F114" s="203">
        <v>367</v>
      </c>
      <c r="G114" s="202" t="s">
        <v>239</v>
      </c>
      <c r="H114" s="202" t="s">
        <v>509</v>
      </c>
    </row>
    <row r="115" spans="1:8">
      <c r="A115" s="202" t="s">
        <v>235</v>
      </c>
      <c r="B115" s="202">
        <v>172000</v>
      </c>
      <c r="C115" s="202" t="s">
        <v>510</v>
      </c>
      <c r="D115" s="202" t="s">
        <v>511</v>
      </c>
      <c r="E115" s="202" t="s">
        <v>238</v>
      </c>
      <c r="F115" s="203">
        <v>367</v>
      </c>
      <c r="G115" s="202" t="s">
        <v>239</v>
      </c>
      <c r="H115" s="202" t="s">
        <v>512</v>
      </c>
    </row>
    <row r="116" spans="1:8">
      <c r="A116" s="202" t="s">
        <v>235</v>
      </c>
      <c r="B116" s="202">
        <v>173000</v>
      </c>
      <c r="C116" s="202" t="s">
        <v>513</v>
      </c>
      <c r="D116" s="202" t="s">
        <v>514</v>
      </c>
      <c r="E116" s="202" t="s">
        <v>238</v>
      </c>
      <c r="F116" s="203">
        <v>367</v>
      </c>
      <c r="G116" s="202" t="s">
        <v>239</v>
      </c>
      <c r="H116" s="202" t="s">
        <v>515</v>
      </c>
    </row>
    <row r="117" spans="1:8">
      <c r="A117" s="202" t="s">
        <v>235</v>
      </c>
      <c r="B117" s="202">
        <v>174000</v>
      </c>
      <c r="C117" s="202" t="s">
        <v>516</v>
      </c>
      <c r="D117" s="202" t="s">
        <v>517</v>
      </c>
      <c r="E117" s="202" t="s">
        <v>238</v>
      </c>
      <c r="F117" s="203">
        <v>367</v>
      </c>
      <c r="G117" s="202" t="s">
        <v>239</v>
      </c>
      <c r="H117" s="202" t="s">
        <v>518</v>
      </c>
    </row>
    <row r="118" spans="1:8">
      <c r="A118" s="202" t="s">
        <v>235</v>
      </c>
      <c r="B118" s="202">
        <v>174100</v>
      </c>
      <c r="C118" s="202" t="s">
        <v>519</v>
      </c>
      <c r="D118" s="202" t="s">
        <v>520</v>
      </c>
      <c r="E118" s="202" t="s">
        <v>238</v>
      </c>
      <c r="F118" s="203">
        <v>367</v>
      </c>
      <c r="G118" s="202" t="s">
        <v>239</v>
      </c>
      <c r="H118" s="202" t="s">
        <v>521</v>
      </c>
    </row>
    <row r="119" spans="1:8">
      <c r="A119" s="202" t="s">
        <v>235</v>
      </c>
      <c r="B119" s="202">
        <v>174200</v>
      </c>
      <c r="C119" s="202" t="s">
        <v>522</v>
      </c>
      <c r="D119" s="202" t="s">
        <v>523</v>
      </c>
      <c r="E119" s="202" t="s">
        <v>238</v>
      </c>
      <c r="F119" s="203">
        <v>367</v>
      </c>
      <c r="G119" s="202" t="s">
        <v>239</v>
      </c>
      <c r="H119" s="202" t="s">
        <v>524</v>
      </c>
    </row>
    <row r="120" spans="1:8">
      <c r="A120" s="202" t="s">
        <v>235</v>
      </c>
      <c r="B120" s="202">
        <v>174400</v>
      </c>
      <c r="C120" s="202" t="s">
        <v>525</v>
      </c>
      <c r="D120" s="202" t="s">
        <v>526</v>
      </c>
      <c r="E120" s="202" t="s">
        <v>238</v>
      </c>
      <c r="F120" s="203">
        <v>44378</v>
      </c>
      <c r="G120" s="202" t="s">
        <v>239</v>
      </c>
    </row>
    <row r="121" spans="1:8">
      <c r="A121" s="202" t="s">
        <v>235</v>
      </c>
      <c r="B121" s="202">
        <v>176100</v>
      </c>
      <c r="C121" s="202" t="s">
        <v>527</v>
      </c>
      <c r="D121" s="202" t="s">
        <v>528</v>
      </c>
      <c r="E121" s="202" t="s">
        <v>238</v>
      </c>
      <c r="F121" s="203">
        <v>41456</v>
      </c>
      <c r="G121" s="202" t="s">
        <v>239</v>
      </c>
      <c r="H121" s="202" t="s">
        <v>529</v>
      </c>
    </row>
    <row r="122" spans="1:8">
      <c r="A122" s="202" t="s">
        <v>235</v>
      </c>
      <c r="B122" s="202">
        <v>176200</v>
      </c>
      <c r="C122" s="202" t="s">
        <v>530</v>
      </c>
      <c r="D122" s="202" t="s">
        <v>528</v>
      </c>
      <c r="E122" s="202" t="s">
        <v>238</v>
      </c>
      <c r="F122" s="203">
        <v>41456</v>
      </c>
      <c r="G122" s="202" t="s">
        <v>239</v>
      </c>
      <c r="H122" s="202" t="s">
        <v>531</v>
      </c>
    </row>
    <row r="123" spans="1:8">
      <c r="A123" s="202" t="s">
        <v>235</v>
      </c>
      <c r="B123" s="202">
        <v>176600</v>
      </c>
      <c r="C123" s="202" t="s">
        <v>532</v>
      </c>
      <c r="D123" s="202" t="s">
        <v>533</v>
      </c>
      <c r="E123" s="202" t="s">
        <v>238</v>
      </c>
      <c r="F123" s="203">
        <v>43282</v>
      </c>
      <c r="G123" s="202" t="s">
        <v>239</v>
      </c>
      <c r="H123" s="202" t="s">
        <v>534</v>
      </c>
    </row>
    <row r="124" spans="1:8">
      <c r="A124" s="202" t="s">
        <v>235</v>
      </c>
      <c r="B124" s="202">
        <v>182000</v>
      </c>
      <c r="C124" s="202" t="s">
        <v>535</v>
      </c>
      <c r="D124" s="202" t="s">
        <v>536</v>
      </c>
      <c r="E124" s="202" t="s">
        <v>238</v>
      </c>
      <c r="F124" s="203">
        <v>367</v>
      </c>
      <c r="G124" s="202" t="s">
        <v>239</v>
      </c>
      <c r="H124" s="202" t="s">
        <v>537</v>
      </c>
    </row>
    <row r="125" spans="1:8">
      <c r="A125" s="202" t="s">
        <v>235</v>
      </c>
      <c r="B125" s="202">
        <v>183000</v>
      </c>
      <c r="C125" s="202" t="s">
        <v>538</v>
      </c>
      <c r="D125" s="202" t="s">
        <v>539</v>
      </c>
      <c r="E125" s="202" t="s">
        <v>238</v>
      </c>
      <c r="F125" s="203">
        <v>367</v>
      </c>
      <c r="G125" s="202" t="s">
        <v>239</v>
      </c>
      <c r="H125" s="202" t="s">
        <v>540</v>
      </c>
    </row>
    <row r="126" spans="1:8">
      <c r="A126" s="202" t="s">
        <v>235</v>
      </c>
      <c r="B126" s="202">
        <v>184000</v>
      </c>
      <c r="C126" s="202" t="s">
        <v>541</v>
      </c>
      <c r="D126" s="202" t="s">
        <v>542</v>
      </c>
      <c r="E126" s="202" t="s">
        <v>238</v>
      </c>
      <c r="F126" s="203">
        <v>367</v>
      </c>
      <c r="G126" s="202" t="s">
        <v>239</v>
      </c>
      <c r="H126" s="202" t="s">
        <v>543</v>
      </c>
    </row>
    <row r="127" spans="1:8">
      <c r="A127" s="202" t="s">
        <v>235</v>
      </c>
      <c r="B127" s="202">
        <v>185100</v>
      </c>
      <c r="C127" s="202" t="s">
        <v>544</v>
      </c>
      <c r="D127" s="202" t="s">
        <v>545</v>
      </c>
      <c r="E127" s="202" t="s">
        <v>238</v>
      </c>
      <c r="F127" s="203">
        <v>42917</v>
      </c>
      <c r="G127" s="202" t="s">
        <v>239</v>
      </c>
      <c r="H127" s="202" t="s">
        <v>546</v>
      </c>
    </row>
    <row r="128" spans="1:8">
      <c r="A128" s="202" t="s">
        <v>235</v>
      </c>
      <c r="B128" s="202">
        <v>186100</v>
      </c>
      <c r="C128" s="202" t="s">
        <v>547</v>
      </c>
      <c r="D128" s="202" t="s">
        <v>548</v>
      </c>
      <c r="E128" s="202" t="s">
        <v>238</v>
      </c>
      <c r="F128" s="203">
        <v>367</v>
      </c>
      <c r="G128" s="202" t="s">
        <v>239</v>
      </c>
      <c r="H128" s="202" t="s">
        <v>549</v>
      </c>
    </row>
    <row r="129" spans="1:8">
      <c r="A129" s="202" t="s">
        <v>235</v>
      </c>
      <c r="B129" s="202">
        <v>186200</v>
      </c>
      <c r="C129" s="202" t="s">
        <v>550</v>
      </c>
      <c r="D129" s="202" t="s">
        <v>551</v>
      </c>
      <c r="E129" s="202" t="s">
        <v>238</v>
      </c>
      <c r="F129" s="203">
        <v>367</v>
      </c>
      <c r="G129" s="202" t="s">
        <v>239</v>
      </c>
      <c r="H129" s="202" t="s">
        <v>552</v>
      </c>
    </row>
    <row r="130" spans="1:8">
      <c r="A130" s="202" t="s">
        <v>235</v>
      </c>
      <c r="B130" s="202">
        <v>186300</v>
      </c>
      <c r="C130" s="202" t="s">
        <v>553</v>
      </c>
      <c r="D130" s="202" t="s">
        <v>553</v>
      </c>
      <c r="E130" s="202" t="s">
        <v>238</v>
      </c>
      <c r="F130" s="203">
        <v>367</v>
      </c>
      <c r="G130" s="202" t="s">
        <v>239</v>
      </c>
      <c r="H130" s="202" t="s">
        <v>554</v>
      </c>
    </row>
    <row r="131" spans="1:8">
      <c r="A131" s="202" t="s">
        <v>235</v>
      </c>
      <c r="B131" s="202">
        <v>186400</v>
      </c>
      <c r="C131" s="202" t="s">
        <v>555</v>
      </c>
      <c r="D131" s="202" t="s">
        <v>555</v>
      </c>
      <c r="E131" s="202" t="s">
        <v>238</v>
      </c>
      <c r="F131" s="203">
        <v>367</v>
      </c>
      <c r="G131" s="202" t="s">
        <v>239</v>
      </c>
      <c r="H131" s="202" t="s">
        <v>556</v>
      </c>
    </row>
    <row r="132" spans="1:8">
      <c r="A132" s="202" t="s">
        <v>235</v>
      </c>
      <c r="B132" s="202">
        <v>188100</v>
      </c>
      <c r="C132" s="202" t="s">
        <v>557</v>
      </c>
      <c r="D132" s="202" t="s">
        <v>558</v>
      </c>
      <c r="E132" s="202" t="s">
        <v>238</v>
      </c>
      <c r="F132" s="203">
        <v>44378</v>
      </c>
      <c r="G132" s="202" t="s">
        <v>239</v>
      </c>
      <c r="H132" s="202" t="s">
        <v>559</v>
      </c>
    </row>
    <row r="133" spans="1:8">
      <c r="A133" s="202" t="s">
        <v>235</v>
      </c>
      <c r="B133" s="202">
        <v>188200</v>
      </c>
      <c r="C133" s="202" t="s">
        <v>560</v>
      </c>
      <c r="D133" s="202" t="s">
        <v>561</v>
      </c>
      <c r="E133" s="202" t="s">
        <v>238</v>
      </c>
      <c r="F133" s="203">
        <v>44378</v>
      </c>
      <c r="G133" s="202" t="s">
        <v>239</v>
      </c>
      <c r="H133" s="202" t="s">
        <v>562</v>
      </c>
    </row>
    <row r="134" spans="1:8">
      <c r="A134" s="202" t="s">
        <v>235</v>
      </c>
      <c r="B134" s="202">
        <v>188300</v>
      </c>
      <c r="C134" s="202" t="s">
        <v>563</v>
      </c>
      <c r="D134" s="202" t="s">
        <v>564</v>
      </c>
      <c r="E134" s="202" t="s">
        <v>238</v>
      </c>
      <c r="F134" s="203">
        <v>44378</v>
      </c>
      <c r="G134" s="202" t="s">
        <v>239</v>
      </c>
      <c r="H134" s="202" t="s">
        <v>565</v>
      </c>
    </row>
    <row r="135" spans="1:8">
      <c r="A135" s="202" t="s">
        <v>235</v>
      </c>
      <c r="B135" s="202">
        <v>189000</v>
      </c>
      <c r="C135" s="202" t="s">
        <v>566</v>
      </c>
      <c r="D135" s="202" t="s">
        <v>567</v>
      </c>
      <c r="E135" s="202" t="s">
        <v>238</v>
      </c>
      <c r="F135" s="203">
        <v>367</v>
      </c>
      <c r="G135" s="202" t="s">
        <v>239</v>
      </c>
      <c r="H135" s="202" t="s">
        <v>568</v>
      </c>
    </row>
    <row r="136" spans="1:8">
      <c r="A136" s="202" t="s">
        <v>235</v>
      </c>
      <c r="B136" s="202">
        <v>192000</v>
      </c>
      <c r="C136" s="202" t="s">
        <v>569</v>
      </c>
      <c r="D136" s="202" t="s">
        <v>570</v>
      </c>
      <c r="E136" s="202" t="s">
        <v>238</v>
      </c>
      <c r="F136" s="203">
        <v>367</v>
      </c>
      <c r="G136" s="202" t="s">
        <v>239</v>
      </c>
      <c r="H136" s="202" t="s">
        <v>571</v>
      </c>
    </row>
    <row r="137" spans="1:8">
      <c r="A137" s="202" t="s">
        <v>235</v>
      </c>
      <c r="B137" s="202">
        <v>193000</v>
      </c>
      <c r="C137" s="202" t="s">
        <v>572</v>
      </c>
      <c r="D137" s="202" t="s">
        <v>573</v>
      </c>
      <c r="E137" s="202" t="s">
        <v>238</v>
      </c>
      <c r="F137" s="203">
        <v>367</v>
      </c>
      <c r="G137" s="202" t="s">
        <v>239</v>
      </c>
      <c r="H137" s="202" t="s">
        <v>574</v>
      </c>
    </row>
    <row r="138" spans="1:8">
      <c r="A138" s="202" t="s">
        <v>235</v>
      </c>
      <c r="B138" s="202">
        <v>196100</v>
      </c>
      <c r="C138" s="202" t="s">
        <v>575</v>
      </c>
      <c r="D138" s="202" t="s">
        <v>576</v>
      </c>
      <c r="E138" s="202" t="s">
        <v>238</v>
      </c>
      <c r="F138" s="203">
        <v>367</v>
      </c>
      <c r="G138" s="202" t="s">
        <v>239</v>
      </c>
      <c r="H138" s="202" t="s">
        <v>577</v>
      </c>
    </row>
    <row r="139" spans="1:8">
      <c r="A139" s="202" t="s">
        <v>235</v>
      </c>
      <c r="B139" s="202">
        <v>196300</v>
      </c>
      <c r="C139" s="202" t="s">
        <v>578</v>
      </c>
      <c r="D139" s="202" t="s">
        <v>576</v>
      </c>
      <c r="E139" s="202" t="s">
        <v>238</v>
      </c>
      <c r="F139" s="203">
        <v>367</v>
      </c>
      <c r="G139" s="202" t="s">
        <v>239</v>
      </c>
      <c r="H139" s="202" t="s">
        <v>579</v>
      </c>
    </row>
    <row r="140" spans="1:8">
      <c r="A140" s="202" t="s">
        <v>235</v>
      </c>
      <c r="B140" s="202">
        <v>196400</v>
      </c>
      <c r="C140" s="202" t="s">
        <v>580</v>
      </c>
      <c r="D140" s="202" t="s">
        <v>581</v>
      </c>
      <c r="E140" s="202" t="s">
        <v>238</v>
      </c>
      <c r="F140" s="203">
        <v>367</v>
      </c>
      <c r="G140" s="202" t="s">
        <v>239</v>
      </c>
      <c r="H140" s="202" t="s">
        <v>582</v>
      </c>
    </row>
    <row r="141" spans="1:8">
      <c r="A141" s="202" t="s">
        <v>235</v>
      </c>
      <c r="B141" s="202">
        <v>196900</v>
      </c>
      <c r="C141" s="202" t="s">
        <v>583</v>
      </c>
      <c r="D141" s="202" t="s">
        <v>584</v>
      </c>
      <c r="E141" s="202" t="s">
        <v>238</v>
      </c>
      <c r="F141" s="203">
        <v>38169</v>
      </c>
      <c r="G141" s="202" t="s">
        <v>239</v>
      </c>
      <c r="H141" s="202" t="s">
        <v>585</v>
      </c>
    </row>
    <row r="142" spans="1:8">
      <c r="A142" s="202" t="s">
        <v>235</v>
      </c>
      <c r="B142" s="202">
        <v>197000</v>
      </c>
      <c r="C142" s="202" t="s">
        <v>586</v>
      </c>
      <c r="D142" s="202" t="s">
        <v>576</v>
      </c>
      <c r="E142" s="202" t="s">
        <v>238</v>
      </c>
      <c r="F142" s="203">
        <v>367</v>
      </c>
      <c r="G142" s="202" t="s">
        <v>239</v>
      </c>
      <c r="H142" s="202" t="s">
        <v>587</v>
      </c>
    </row>
    <row r="143" spans="1:8">
      <c r="A143" s="202" t="s">
        <v>235</v>
      </c>
      <c r="B143" s="202">
        <v>198100</v>
      </c>
      <c r="C143" s="202" t="s">
        <v>588</v>
      </c>
      <c r="D143" s="202" t="s">
        <v>589</v>
      </c>
      <c r="E143" s="202" t="s">
        <v>238</v>
      </c>
      <c r="F143" s="203">
        <v>44378</v>
      </c>
      <c r="G143" s="202" t="s">
        <v>239</v>
      </c>
      <c r="H143" s="202" t="s">
        <v>590</v>
      </c>
    </row>
    <row r="144" spans="1:8">
      <c r="A144" s="202" t="s">
        <v>235</v>
      </c>
      <c r="B144" s="202">
        <v>198200</v>
      </c>
      <c r="C144" s="202" t="s">
        <v>591</v>
      </c>
      <c r="D144" s="202" t="s">
        <v>592</v>
      </c>
      <c r="E144" s="202" t="s">
        <v>238</v>
      </c>
      <c r="F144" s="203">
        <v>44378</v>
      </c>
      <c r="G144" s="202" t="s">
        <v>239</v>
      </c>
      <c r="H144" s="202" t="s">
        <v>593</v>
      </c>
    </row>
    <row r="145" spans="1:8">
      <c r="A145" s="202" t="s">
        <v>235</v>
      </c>
      <c r="B145" s="202">
        <v>198300</v>
      </c>
      <c r="C145" s="202" t="s">
        <v>594</v>
      </c>
      <c r="D145" s="202" t="s">
        <v>595</v>
      </c>
      <c r="E145" s="202" t="s">
        <v>238</v>
      </c>
      <c r="F145" s="203">
        <v>44378</v>
      </c>
      <c r="G145" s="202" t="s">
        <v>239</v>
      </c>
      <c r="H145" s="202" t="s">
        <v>593</v>
      </c>
    </row>
    <row r="146" spans="1:8">
      <c r="A146" s="202" t="s">
        <v>235</v>
      </c>
      <c r="B146" s="202">
        <v>199000</v>
      </c>
      <c r="C146" s="202" t="s">
        <v>596</v>
      </c>
      <c r="D146" s="202" t="s">
        <v>597</v>
      </c>
      <c r="E146" s="202" t="s">
        <v>238</v>
      </c>
      <c r="F146" s="203">
        <v>367</v>
      </c>
      <c r="G146" s="202" t="s">
        <v>239</v>
      </c>
      <c r="H146" s="202" t="s">
        <v>598</v>
      </c>
    </row>
    <row r="147" spans="1:8">
      <c r="A147" s="202" t="s">
        <v>235</v>
      </c>
      <c r="B147" s="202">
        <v>211250</v>
      </c>
      <c r="C147" s="202" t="s">
        <v>599</v>
      </c>
      <c r="D147" s="202" t="s">
        <v>600</v>
      </c>
      <c r="E147" s="202" t="s">
        <v>238</v>
      </c>
      <c r="F147" s="203">
        <v>38534</v>
      </c>
      <c r="G147" s="202" t="s">
        <v>239</v>
      </c>
      <c r="H147" s="202" t="s">
        <v>601</v>
      </c>
    </row>
    <row r="148" spans="1:8">
      <c r="A148" s="202" t="s">
        <v>235</v>
      </c>
      <c r="B148" s="202">
        <v>211700</v>
      </c>
      <c r="C148" s="202" t="s">
        <v>602</v>
      </c>
      <c r="D148" s="202" t="s">
        <v>603</v>
      </c>
      <c r="E148" s="202" t="s">
        <v>238</v>
      </c>
      <c r="F148" s="203">
        <v>44378</v>
      </c>
      <c r="G148" s="202" t="s">
        <v>239</v>
      </c>
    </row>
    <row r="149" spans="1:8">
      <c r="A149" s="202" t="s">
        <v>235</v>
      </c>
      <c r="B149" s="202">
        <v>212000</v>
      </c>
      <c r="C149" s="202" t="s">
        <v>604</v>
      </c>
      <c r="D149" s="202" t="s">
        <v>605</v>
      </c>
      <c r="E149" s="202" t="s">
        <v>238</v>
      </c>
      <c r="F149" s="203">
        <v>367</v>
      </c>
      <c r="G149" s="202" t="s">
        <v>239</v>
      </c>
      <c r="H149" s="202" t="s">
        <v>606</v>
      </c>
    </row>
    <row r="150" spans="1:8">
      <c r="A150" s="202" t="s">
        <v>235</v>
      </c>
      <c r="B150" s="202">
        <v>213100</v>
      </c>
      <c r="C150" s="202" t="s">
        <v>607</v>
      </c>
      <c r="D150" s="202" t="s">
        <v>608</v>
      </c>
      <c r="E150" s="202" t="s">
        <v>238</v>
      </c>
      <c r="F150" s="203">
        <v>39630</v>
      </c>
      <c r="G150" s="202" t="s">
        <v>239</v>
      </c>
      <c r="H150" s="202" t="s">
        <v>609</v>
      </c>
    </row>
    <row r="151" spans="1:8">
      <c r="A151" s="202" t="s">
        <v>235</v>
      </c>
      <c r="B151" s="202">
        <v>213300</v>
      </c>
      <c r="C151" s="202" t="s">
        <v>610</v>
      </c>
      <c r="D151" s="202" t="s">
        <v>611</v>
      </c>
      <c r="E151" s="202" t="s">
        <v>238</v>
      </c>
      <c r="F151" s="203">
        <v>39630</v>
      </c>
      <c r="G151" s="202" t="s">
        <v>239</v>
      </c>
      <c r="H151" s="202" t="s">
        <v>612</v>
      </c>
    </row>
    <row r="152" spans="1:8">
      <c r="A152" s="202" t="s">
        <v>235</v>
      </c>
      <c r="B152" s="202">
        <v>214100</v>
      </c>
      <c r="C152" s="202" t="s">
        <v>613</v>
      </c>
      <c r="D152" s="202" t="s">
        <v>614</v>
      </c>
      <c r="E152" s="202" t="s">
        <v>238</v>
      </c>
      <c r="F152" s="203">
        <v>39630</v>
      </c>
      <c r="G152" s="202" t="s">
        <v>239</v>
      </c>
      <c r="H152" s="202" t="s">
        <v>615</v>
      </c>
    </row>
    <row r="153" spans="1:8">
      <c r="A153" s="202" t="s">
        <v>235</v>
      </c>
      <c r="B153" s="202">
        <v>215100</v>
      </c>
      <c r="C153" s="202" t="s">
        <v>616</v>
      </c>
      <c r="D153" s="202" t="s">
        <v>617</v>
      </c>
      <c r="E153" s="202" t="s">
        <v>238</v>
      </c>
      <c r="F153" s="203">
        <v>39630</v>
      </c>
      <c r="G153" s="202" t="s">
        <v>239</v>
      </c>
      <c r="H153" s="202" t="s">
        <v>618</v>
      </c>
    </row>
    <row r="154" spans="1:8">
      <c r="A154" s="202" t="s">
        <v>235</v>
      </c>
      <c r="B154" s="202">
        <v>216100</v>
      </c>
      <c r="C154" s="202" t="s">
        <v>619</v>
      </c>
      <c r="D154" s="202" t="s">
        <v>620</v>
      </c>
      <c r="E154" s="202" t="s">
        <v>238</v>
      </c>
      <c r="F154" s="203">
        <v>39630</v>
      </c>
      <c r="G154" s="202" t="s">
        <v>239</v>
      </c>
      <c r="H154" s="202" t="s">
        <v>621</v>
      </c>
    </row>
    <row r="155" spans="1:8" ht="60">
      <c r="A155" s="202" t="s">
        <v>235</v>
      </c>
      <c r="B155" s="202">
        <v>219300</v>
      </c>
      <c r="C155" s="202" t="s">
        <v>622</v>
      </c>
      <c r="D155" s="202" t="s">
        <v>623</v>
      </c>
      <c r="E155" s="202" t="s">
        <v>238</v>
      </c>
      <c r="F155" s="203">
        <v>39264</v>
      </c>
      <c r="G155" s="202" t="s">
        <v>239</v>
      </c>
      <c r="H155" s="204" t="s">
        <v>624</v>
      </c>
    </row>
    <row r="156" spans="1:8">
      <c r="A156" s="202" t="s">
        <v>235</v>
      </c>
      <c r="B156" s="202">
        <v>219400</v>
      </c>
      <c r="C156" s="202" t="s">
        <v>625</v>
      </c>
      <c r="D156" s="202" t="s">
        <v>626</v>
      </c>
      <c r="E156" s="202" t="s">
        <v>238</v>
      </c>
      <c r="F156" s="203">
        <v>39264</v>
      </c>
      <c r="G156" s="202" t="s">
        <v>239</v>
      </c>
      <c r="H156" s="202" t="s">
        <v>627</v>
      </c>
    </row>
    <row r="157" spans="1:8">
      <c r="A157" s="202" t="s">
        <v>235</v>
      </c>
      <c r="B157" s="202">
        <v>219600</v>
      </c>
      <c r="C157" s="202" t="s">
        <v>628</v>
      </c>
      <c r="D157" s="202" t="s">
        <v>629</v>
      </c>
      <c r="E157" s="202" t="s">
        <v>238</v>
      </c>
      <c r="F157" s="203">
        <v>39630</v>
      </c>
      <c r="G157" s="202" t="s">
        <v>239</v>
      </c>
      <c r="H157" s="202" t="s">
        <v>630</v>
      </c>
    </row>
    <row r="158" spans="1:8">
      <c r="A158" s="202" t="s">
        <v>235</v>
      </c>
      <c r="B158" s="202">
        <v>246100</v>
      </c>
      <c r="C158" s="202" t="s">
        <v>631</v>
      </c>
      <c r="D158" s="202" t="s">
        <v>632</v>
      </c>
      <c r="E158" s="202" t="s">
        <v>238</v>
      </c>
      <c r="F158" s="203">
        <v>39264</v>
      </c>
      <c r="G158" s="202" t="s">
        <v>239</v>
      </c>
      <c r="H158" s="202" t="s">
        <v>633</v>
      </c>
    </row>
    <row r="159" spans="1:8">
      <c r="A159" s="202" t="s">
        <v>235</v>
      </c>
      <c r="B159" s="202">
        <v>246110</v>
      </c>
      <c r="C159" s="202" t="s">
        <v>634</v>
      </c>
      <c r="D159" s="202" t="s">
        <v>635</v>
      </c>
      <c r="E159" s="202" t="s">
        <v>238</v>
      </c>
      <c r="F159" s="203">
        <v>39995</v>
      </c>
      <c r="G159" s="202" t="s">
        <v>239</v>
      </c>
      <c r="H159" s="202" t="s">
        <v>636</v>
      </c>
    </row>
    <row r="160" spans="1:8">
      <c r="A160" s="202" t="s">
        <v>235</v>
      </c>
      <c r="B160" s="202">
        <v>246220</v>
      </c>
      <c r="C160" s="202" t="s">
        <v>637</v>
      </c>
      <c r="D160" s="202" t="s">
        <v>637</v>
      </c>
      <c r="E160" s="202" t="s">
        <v>238</v>
      </c>
      <c r="F160" s="203">
        <v>367</v>
      </c>
      <c r="G160" s="202" t="s">
        <v>239</v>
      </c>
      <c r="H160" s="202" t="s">
        <v>638</v>
      </c>
    </row>
    <row r="161" spans="1:8">
      <c r="A161" s="202" t="s">
        <v>235</v>
      </c>
      <c r="B161" s="202">
        <v>246230</v>
      </c>
      <c r="C161" s="202" t="s">
        <v>639</v>
      </c>
      <c r="D161" s="202" t="s">
        <v>640</v>
      </c>
      <c r="E161" s="202" t="s">
        <v>238</v>
      </c>
      <c r="F161" s="203">
        <v>39264</v>
      </c>
      <c r="G161" s="202" t="s">
        <v>239</v>
      </c>
      <c r="H161" s="202" t="s">
        <v>641</v>
      </c>
    </row>
    <row r="162" spans="1:8">
      <c r="A162" s="202" t="s">
        <v>235</v>
      </c>
      <c r="B162" s="202">
        <v>246235</v>
      </c>
      <c r="C162" s="202" t="s">
        <v>642</v>
      </c>
      <c r="D162" s="202" t="s">
        <v>643</v>
      </c>
      <c r="E162" s="202" t="s">
        <v>238</v>
      </c>
      <c r="F162" s="203">
        <v>38534</v>
      </c>
      <c r="G162" s="202" t="s">
        <v>239</v>
      </c>
      <c r="H162" s="202" t="s">
        <v>644</v>
      </c>
    </row>
    <row r="163" spans="1:8">
      <c r="A163" s="202" t="s">
        <v>235</v>
      </c>
      <c r="B163" s="202">
        <v>251000</v>
      </c>
      <c r="C163" s="202" t="s">
        <v>645</v>
      </c>
      <c r="D163" s="202" t="s">
        <v>646</v>
      </c>
      <c r="E163" s="202" t="s">
        <v>238</v>
      </c>
      <c r="F163" s="203">
        <v>367</v>
      </c>
      <c r="G163" s="202" t="s">
        <v>239</v>
      </c>
      <c r="H163" s="202" t="s">
        <v>647</v>
      </c>
    </row>
    <row r="164" spans="1:8">
      <c r="A164" s="202" t="s">
        <v>235</v>
      </c>
      <c r="B164" s="202">
        <v>252150</v>
      </c>
      <c r="C164" s="202" t="s">
        <v>648</v>
      </c>
      <c r="D164" s="202" t="s">
        <v>649</v>
      </c>
      <c r="E164" s="202" t="s">
        <v>238</v>
      </c>
      <c r="F164" s="203">
        <v>43647</v>
      </c>
      <c r="G164" s="202" t="s">
        <v>239</v>
      </c>
    </row>
    <row r="165" spans="1:8">
      <c r="A165" s="202" t="s">
        <v>235</v>
      </c>
      <c r="B165" s="202">
        <v>252200</v>
      </c>
      <c r="C165" s="202" t="s">
        <v>650</v>
      </c>
      <c r="D165" s="202" t="s">
        <v>651</v>
      </c>
      <c r="E165" s="202" t="s">
        <v>238</v>
      </c>
      <c r="F165" s="203">
        <v>367</v>
      </c>
      <c r="G165" s="202" t="s">
        <v>239</v>
      </c>
      <c r="H165" s="202" t="s">
        <v>652</v>
      </c>
    </row>
    <row r="166" spans="1:8">
      <c r="A166" s="202" t="s">
        <v>235</v>
      </c>
      <c r="B166" s="202">
        <v>252300</v>
      </c>
      <c r="C166" s="202" t="s">
        <v>653</v>
      </c>
      <c r="D166" s="202" t="s">
        <v>654</v>
      </c>
      <c r="E166" s="202" t="s">
        <v>238</v>
      </c>
      <c r="F166" s="203">
        <v>367</v>
      </c>
      <c r="G166" s="202" t="s">
        <v>239</v>
      </c>
      <c r="H166" s="202" t="s">
        <v>655</v>
      </c>
    </row>
    <row r="167" spans="1:8">
      <c r="A167" s="202" t="s">
        <v>235</v>
      </c>
      <c r="B167" s="202">
        <v>252400</v>
      </c>
      <c r="C167" s="202" t="s">
        <v>656</v>
      </c>
      <c r="D167" s="202" t="s">
        <v>657</v>
      </c>
      <c r="E167" s="202" t="s">
        <v>238</v>
      </c>
      <c r="F167" s="203">
        <v>367</v>
      </c>
      <c r="G167" s="202" t="s">
        <v>239</v>
      </c>
      <c r="H167" s="202" t="s">
        <v>658</v>
      </c>
    </row>
    <row r="168" spans="1:8">
      <c r="A168" s="202" t="s">
        <v>235</v>
      </c>
      <c r="B168" s="202">
        <v>252500</v>
      </c>
      <c r="C168" s="202" t="s">
        <v>659</v>
      </c>
      <c r="D168" s="202" t="s">
        <v>660</v>
      </c>
      <c r="E168" s="202" t="s">
        <v>238</v>
      </c>
      <c r="F168" s="203">
        <v>367</v>
      </c>
      <c r="G168" s="202" t="s">
        <v>239</v>
      </c>
      <c r="H168" s="202" t="s">
        <v>661</v>
      </c>
    </row>
    <row r="169" spans="1:8">
      <c r="A169" s="202" t="s">
        <v>235</v>
      </c>
      <c r="B169" s="202">
        <v>252600</v>
      </c>
      <c r="C169" s="202" t="s">
        <v>662</v>
      </c>
      <c r="D169" s="202" t="s">
        <v>663</v>
      </c>
      <c r="E169" s="202" t="s">
        <v>238</v>
      </c>
      <c r="F169" s="203">
        <v>367</v>
      </c>
      <c r="G169" s="202" t="s">
        <v>239</v>
      </c>
      <c r="H169" s="202" t="s">
        <v>664</v>
      </c>
    </row>
    <row r="170" spans="1:8">
      <c r="A170" s="202" t="s">
        <v>235</v>
      </c>
      <c r="B170" s="202">
        <v>252651</v>
      </c>
      <c r="C170" s="202" t="s">
        <v>665</v>
      </c>
      <c r="D170" s="202" t="s">
        <v>665</v>
      </c>
      <c r="E170" s="202" t="s">
        <v>238</v>
      </c>
      <c r="F170" s="203">
        <v>367</v>
      </c>
      <c r="G170" s="202" t="s">
        <v>239</v>
      </c>
      <c r="H170" s="202" t="s">
        <v>666</v>
      </c>
    </row>
    <row r="171" spans="1:8">
      <c r="A171" s="202" t="s">
        <v>235</v>
      </c>
      <c r="B171" s="202">
        <v>252652</v>
      </c>
      <c r="C171" s="202" t="s">
        <v>667</v>
      </c>
      <c r="D171" s="202" t="s">
        <v>668</v>
      </c>
      <c r="E171" s="202" t="s">
        <v>238</v>
      </c>
      <c r="F171" s="203">
        <v>367</v>
      </c>
      <c r="G171" s="202" t="s">
        <v>239</v>
      </c>
      <c r="H171" s="202" t="s">
        <v>669</v>
      </c>
    </row>
    <row r="172" spans="1:8">
      <c r="A172" s="202" t="s">
        <v>235</v>
      </c>
      <c r="B172" s="202">
        <v>252653</v>
      </c>
      <c r="C172" s="202" t="s">
        <v>670</v>
      </c>
      <c r="D172" s="202" t="s">
        <v>671</v>
      </c>
      <c r="E172" s="202" t="s">
        <v>238</v>
      </c>
      <c r="F172" s="203">
        <v>367</v>
      </c>
      <c r="G172" s="202" t="s">
        <v>239</v>
      </c>
      <c r="H172" s="202" t="s">
        <v>672</v>
      </c>
    </row>
    <row r="173" spans="1:8">
      <c r="A173" s="202" t="s">
        <v>235</v>
      </c>
      <c r="B173" s="202">
        <v>252654</v>
      </c>
      <c r="C173" s="202" t="s">
        <v>673</v>
      </c>
      <c r="D173" s="202" t="s">
        <v>673</v>
      </c>
      <c r="E173" s="202" t="s">
        <v>238</v>
      </c>
      <c r="F173" s="203">
        <v>367</v>
      </c>
      <c r="G173" s="202" t="s">
        <v>239</v>
      </c>
      <c r="H173" s="202" t="s">
        <v>674</v>
      </c>
    </row>
    <row r="174" spans="1:8">
      <c r="A174" s="202" t="s">
        <v>235</v>
      </c>
      <c r="B174" s="202">
        <v>136129</v>
      </c>
      <c r="C174" s="202" t="s">
        <v>675</v>
      </c>
      <c r="D174" s="202" t="s">
        <v>462</v>
      </c>
      <c r="E174" s="202" t="s">
        <v>238</v>
      </c>
      <c r="F174" s="203">
        <v>39264</v>
      </c>
      <c r="G174" s="202" t="s">
        <v>239</v>
      </c>
      <c r="H174" s="202" t="s">
        <v>397</v>
      </c>
    </row>
    <row r="175" spans="1:8">
      <c r="A175" s="202" t="s">
        <v>235</v>
      </c>
      <c r="B175" s="202">
        <v>136134</v>
      </c>
      <c r="C175" s="202" t="s">
        <v>676</v>
      </c>
      <c r="D175" s="202" t="s">
        <v>462</v>
      </c>
      <c r="E175" s="202" t="s">
        <v>238</v>
      </c>
      <c r="F175" s="203">
        <v>41456</v>
      </c>
      <c r="G175" s="202" t="s">
        <v>239</v>
      </c>
      <c r="H175" s="202" t="s">
        <v>677</v>
      </c>
    </row>
    <row r="176" spans="1:8">
      <c r="A176" s="202" t="s">
        <v>235</v>
      </c>
      <c r="B176" s="202">
        <v>138500</v>
      </c>
      <c r="C176" s="202" t="s">
        <v>678</v>
      </c>
      <c r="D176" s="202" t="s">
        <v>679</v>
      </c>
      <c r="E176" s="202" t="s">
        <v>238</v>
      </c>
      <c r="F176" s="203">
        <v>38534</v>
      </c>
      <c r="G176" s="202" t="s">
        <v>239</v>
      </c>
      <c r="H176" s="202" t="s">
        <v>680</v>
      </c>
    </row>
    <row r="177" spans="1:8">
      <c r="A177" s="202" t="s">
        <v>235</v>
      </c>
      <c r="B177" s="202">
        <v>181000</v>
      </c>
      <c r="C177" s="202" t="s">
        <v>681</v>
      </c>
      <c r="D177" s="202" t="s">
        <v>681</v>
      </c>
      <c r="E177" s="202" t="s">
        <v>238</v>
      </c>
      <c r="F177" s="203">
        <v>367</v>
      </c>
      <c r="G177" s="202" t="s">
        <v>239</v>
      </c>
      <c r="H177" s="202" t="s">
        <v>682</v>
      </c>
    </row>
    <row r="178" spans="1:8">
      <c r="A178" s="202" t="s">
        <v>235</v>
      </c>
      <c r="B178" s="202">
        <v>139500</v>
      </c>
      <c r="C178" s="202" t="s">
        <v>683</v>
      </c>
      <c r="D178" s="202" t="s">
        <v>476</v>
      </c>
      <c r="E178" s="202" t="s">
        <v>238</v>
      </c>
      <c r="F178" s="203">
        <v>367</v>
      </c>
      <c r="G178" s="202" t="s">
        <v>239</v>
      </c>
      <c r="H178" s="202" t="s">
        <v>684</v>
      </c>
    </row>
    <row r="179" spans="1:8">
      <c r="A179" s="202" t="s">
        <v>235</v>
      </c>
      <c r="B179" s="202">
        <v>146400</v>
      </c>
      <c r="C179" s="202" t="s">
        <v>685</v>
      </c>
      <c r="D179" s="202" t="s">
        <v>686</v>
      </c>
      <c r="E179" s="202" t="s">
        <v>238</v>
      </c>
      <c r="F179" s="203">
        <v>39264</v>
      </c>
      <c r="G179" s="202" t="s">
        <v>239</v>
      </c>
      <c r="H179" s="202" t="s">
        <v>687</v>
      </c>
    </row>
    <row r="180" spans="1:8">
      <c r="A180" s="202" t="s">
        <v>235</v>
      </c>
      <c r="B180" s="202">
        <v>146435</v>
      </c>
      <c r="C180" s="202" t="s">
        <v>688</v>
      </c>
      <c r="D180" s="202" t="s">
        <v>689</v>
      </c>
      <c r="E180" s="202" t="s">
        <v>238</v>
      </c>
      <c r="F180" s="203">
        <v>38534</v>
      </c>
      <c r="G180" s="202" t="s">
        <v>239</v>
      </c>
      <c r="H180" s="202" t="s">
        <v>690</v>
      </c>
    </row>
    <row r="181" spans="1:8">
      <c r="A181" s="202" t="s">
        <v>235</v>
      </c>
      <c r="B181" s="202">
        <v>151000</v>
      </c>
      <c r="C181" s="202" t="s">
        <v>691</v>
      </c>
      <c r="D181" s="202" t="s">
        <v>692</v>
      </c>
      <c r="E181" s="202" t="s">
        <v>238</v>
      </c>
      <c r="F181" s="203">
        <v>367</v>
      </c>
      <c r="G181" s="202" t="s">
        <v>239</v>
      </c>
      <c r="H181" s="202" t="s">
        <v>693</v>
      </c>
    </row>
    <row r="182" spans="1:8">
      <c r="A182" s="202" t="s">
        <v>235</v>
      </c>
      <c r="B182" s="202">
        <v>170500</v>
      </c>
      <c r="C182" s="202" t="s">
        <v>694</v>
      </c>
      <c r="D182" s="202" t="s">
        <v>695</v>
      </c>
      <c r="E182" s="202" t="s">
        <v>238</v>
      </c>
      <c r="F182" s="203">
        <v>40360</v>
      </c>
      <c r="G182" s="202" t="s">
        <v>239</v>
      </c>
      <c r="H182" s="202" t="s">
        <v>696</v>
      </c>
    </row>
    <row r="183" spans="1:8">
      <c r="A183" s="202" t="s">
        <v>235</v>
      </c>
      <c r="B183" s="202">
        <v>211500</v>
      </c>
      <c r="C183" s="202" t="s">
        <v>697</v>
      </c>
      <c r="D183" s="202" t="s">
        <v>698</v>
      </c>
      <c r="E183" s="202" t="s">
        <v>238</v>
      </c>
      <c r="F183" s="203">
        <v>40725</v>
      </c>
      <c r="G183" s="202" t="s">
        <v>239</v>
      </c>
      <c r="H183" s="202" t="s">
        <v>699</v>
      </c>
    </row>
    <row r="184" spans="1:8">
      <c r="A184" s="202" t="s">
        <v>235</v>
      </c>
      <c r="B184" s="202">
        <v>176300</v>
      </c>
      <c r="C184" s="202" t="s">
        <v>700</v>
      </c>
      <c r="D184" s="202" t="s">
        <v>701</v>
      </c>
      <c r="E184" s="202" t="s">
        <v>238</v>
      </c>
      <c r="F184" s="203">
        <v>41821</v>
      </c>
      <c r="G184" s="202" t="s">
        <v>239</v>
      </c>
      <c r="H184" s="202" t="s">
        <v>702</v>
      </c>
    </row>
    <row r="185" spans="1:8">
      <c r="A185" s="202" t="s">
        <v>235</v>
      </c>
      <c r="B185" s="202">
        <v>176400</v>
      </c>
      <c r="C185" s="202" t="s">
        <v>703</v>
      </c>
      <c r="D185" s="202" t="s">
        <v>533</v>
      </c>
      <c r="E185" s="202" t="s">
        <v>238</v>
      </c>
      <c r="F185" s="203">
        <v>41821</v>
      </c>
      <c r="G185" s="202" t="s">
        <v>239</v>
      </c>
      <c r="H185" s="202" t="s">
        <v>704</v>
      </c>
    </row>
    <row r="186" spans="1:8">
      <c r="A186" s="202" t="s">
        <v>235</v>
      </c>
      <c r="B186" s="202">
        <v>176500</v>
      </c>
      <c r="C186" s="202" t="s">
        <v>705</v>
      </c>
      <c r="D186" s="202" t="s">
        <v>533</v>
      </c>
      <c r="E186" s="202" t="s">
        <v>238</v>
      </c>
      <c r="F186" s="203">
        <v>42917</v>
      </c>
      <c r="G186" s="202" t="s">
        <v>239</v>
      </c>
      <c r="H186" s="202" t="s">
        <v>706</v>
      </c>
    </row>
    <row r="187" spans="1:8">
      <c r="A187" s="202" t="s">
        <v>235</v>
      </c>
      <c r="B187" s="202">
        <v>185000</v>
      </c>
      <c r="C187" s="202" t="s">
        <v>707</v>
      </c>
      <c r="D187" s="202" t="s">
        <v>708</v>
      </c>
      <c r="E187" s="202" t="s">
        <v>238</v>
      </c>
      <c r="F187" s="203">
        <v>367</v>
      </c>
      <c r="G187" s="202" t="s">
        <v>239</v>
      </c>
      <c r="H187" s="202" t="s">
        <v>709</v>
      </c>
    </row>
    <row r="188" spans="1:8">
      <c r="A188" s="202" t="s">
        <v>235</v>
      </c>
      <c r="B188" s="202">
        <v>211200</v>
      </c>
      <c r="C188" s="202" t="s">
        <v>710</v>
      </c>
      <c r="D188" s="202" t="s">
        <v>711</v>
      </c>
      <c r="E188" s="202" t="s">
        <v>238</v>
      </c>
      <c r="F188" s="203">
        <v>367</v>
      </c>
      <c r="G188" s="202" t="s">
        <v>239</v>
      </c>
      <c r="H188" s="202" t="s">
        <v>712</v>
      </c>
    </row>
    <row r="189" spans="1:8">
      <c r="A189" s="202" t="s">
        <v>235</v>
      </c>
      <c r="B189" s="202">
        <v>186900</v>
      </c>
      <c r="C189" s="202" t="s">
        <v>713</v>
      </c>
      <c r="D189" s="202" t="s">
        <v>714</v>
      </c>
      <c r="E189" s="202" t="s">
        <v>238</v>
      </c>
      <c r="F189" s="203">
        <v>38169</v>
      </c>
      <c r="G189" s="202" t="s">
        <v>239</v>
      </c>
      <c r="H189" s="202" t="s">
        <v>556</v>
      </c>
    </row>
    <row r="190" spans="1:8">
      <c r="A190" s="202" t="s">
        <v>235</v>
      </c>
      <c r="B190" s="202">
        <v>187100</v>
      </c>
      <c r="C190" s="202" t="s">
        <v>715</v>
      </c>
      <c r="D190" s="202" t="s">
        <v>716</v>
      </c>
      <c r="E190" s="202" t="s">
        <v>238</v>
      </c>
      <c r="F190" s="203">
        <v>39264</v>
      </c>
      <c r="G190" s="202" t="s">
        <v>239</v>
      </c>
      <c r="H190" s="202" t="s">
        <v>717</v>
      </c>
    </row>
    <row r="191" spans="1:8">
      <c r="A191" s="202" t="s">
        <v>235</v>
      </c>
      <c r="B191" s="202">
        <v>188000</v>
      </c>
      <c r="C191" s="202" t="s">
        <v>718</v>
      </c>
      <c r="D191" s="202" t="s">
        <v>719</v>
      </c>
      <c r="E191" s="202" t="s">
        <v>238</v>
      </c>
      <c r="F191" s="203">
        <v>367</v>
      </c>
      <c r="G191" s="202" t="s">
        <v>239</v>
      </c>
      <c r="H191" s="202" t="s">
        <v>720</v>
      </c>
    </row>
    <row r="192" spans="1:8">
      <c r="A192" s="202" t="s">
        <v>235</v>
      </c>
      <c r="B192" s="202">
        <v>194000</v>
      </c>
      <c r="C192" s="202" t="s">
        <v>721</v>
      </c>
      <c r="D192" s="202" t="s">
        <v>576</v>
      </c>
      <c r="E192" s="202" t="s">
        <v>238</v>
      </c>
      <c r="F192" s="203">
        <v>367</v>
      </c>
      <c r="G192" s="202" t="s">
        <v>239</v>
      </c>
      <c r="H192" s="202" t="s">
        <v>722</v>
      </c>
    </row>
    <row r="193" spans="1:8">
      <c r="A193" s="202" t="s">
        <v>235</v>
      </c>
      <c r="B193" s="202">
        <v>187000</v>
      </c>
      <c r="C193" s="202" t="s">
        <v>723</v>
      </c>
      <c r="D193" s="202" t="s">
        <v>724</v>
      </c>
      <c r="E193" s="202" t="s">
        <v>238</v>
      </c>
      <c r="F193" s="203">
        <v>39264</v>
      </c>
      <c r="G193" s="202" t="s">
        <v>239</v>
      </c>
      <c r="H193" s="202" t="s">
        <v>725</v>
      </c>
    </row>
    <row r="194" spans="1:8">
      <c r="A194" s="202" t="s">
        <v>235</v>
      </c>
      <c r="B194" s="202">
        <v>198000</v>
      </c>
      <c r="C194" s="202" t="s">
        <v>726</v>
      </c>
      <c r="D194" s="202" t="s">
        <v>576</v>
      </c>
      <c r="E194" s="202" t="s">
        <v>238</v>
      </c>
      <c r="F194" s="203">
        <v>367</v>
      </c>
      <c r="G194" s="202" t="s">
        <v>239</v>
      </c>
      <c r="H194" s="202" t="s">
        <v>727</v>
      </c>
    </row>
    <row r="195" spans="1:8">
      <c r="A195" s="202" t="s">
        <v>235</v>
      </c>
      <c r="B195" s="202">
        <v>211000</v>
      </c>
      <c r="C195" s="202" t="s">
        <v>728</v>
      </c>
      <c r="D195" s="202" t="s">
        <v>729</v>
      </c>
      <c r="E195" s="202" t="s">
        <v>238</v>
      </c>
      <c r="F195" s="203">
        <v>367</v>
      </c>
      <c r="G195" s="202" t="s">
        <v>239</v>
      </c>
      <c r="H195" s="202" t="s">
        <v>730</v>
      </c>
    </row>
    <row r="196" spans="1:8">
      <c r="A196" s="202" t="s">
        <v>235</v>
      </c>
      <c r="B196" s="202">
        <v>219000</v>
      </c>
      <c r="C196" s="202" t="s">
        <v>731</v>
      </c>
      <c r="D196" s="202" t="s">
        <v>732</v>
      </c>
      <c r="E196" s="202" t="s">
        <v>238</v>
      </c>
      <c r="F196" s="203">
        <v>367</v>
      </c>
      <c r="G196" s="202" t="s">
        <v>239</v>
      </c>
      <c r="H196" s="202" t="s">
        <v>733</v>
      </c>
    </row>
    <row r="197" spans="1:8">
      <c r="A197" s="202" t="s">
        <v>235</v>
      </c>
      <c r="B197" s="202">
        <v>219500</v>
      </c>
      <c r="C197" s="202" t="s">
        <v>734</v>
      </c>
      <c r="D197" s="202" t="s">
        <v>735</v>
      </c>
      <c r="E197" s="202" t="s">
        <v>238</v>
      </c>
      <c r="F197" s="203">
        <v>39630</v>
      </c>
      <c r="G197" s="202" t="s">
        <v>239</v>
      </c>
      <c r="H197" s="202" t="s">
        <v>736</v>
      </c>
    </row>
    <row r="198" spans="1:8">
      <c r="A198" s="202" t="s">
        <v>235</v>
      </c>
      <c r="B198" s="202">
        <v>221000</v>
      </c>
      <c r="C198" s="202" t="s">
        <v>737</v>
      </c>
      <c r="D198" s="202" t="s">
        <v>738</v>
      </c>
      <c r="E198" s="202" t="s">
        <v>238</v>
      </c>
      <c r="F198" s="203">
        <v>367</v>
      </c>
      <c r="G198" s="202" t="s">
        <v>239</v>
      </c>
      <c r="H198" s="202" t="s">
        <v>739</v>
      </c>
    </row>
    <row r="199" spans="1:8">
      <c r="A199" s="202" t="s">
        <v>235</v>
      </c>
      <c r="B199" s="202">
        <v>246210</v>
      </c>
      <c r="C199" s="202" t="s">
        <v>740</v>
      </c>
      <c r="D199" s="202" t="s">
        <v>740</v>
      </c>
      <c r="E199" s="202" t="s">
        <v>238</v>
      </c>
      <c r="F199" s="203">
        <v>367</v>
      </c>
      <c r="G199" s="202" t="s">
        <v>239</v>
      </c>
      <c r="H199" s="202" t="s">
        <v>741</v>
      </c>
    </row>
    <row r="200" spans="1:8">
      <c r="A200" s="202" t="s">
        <v>235</v>
      </c>
      <c r="B200" s="202">
        <v>246240</v>
      </c>
      <c r="C200" s="202" t="s">
        <v>742</v>
      </c>
      <c r="D200" s="202" t="s">
        <v>743</v>
      </c>
      <c r="E200" s="202" t="s">
        <v>238</v>
      </c>
      <c r="F200" s="203">
        <v>367</v>
      </c>
      <c r="G200" s="202" t="s">
        <v>239</v>
      </c>
      <c r="H200" s="202" t="s">
        <v>744</v>
      </c>
    </row>
    <row r="201" spans="1:8">
      <c r="A201" s="202" t="s">
        <v>235</v>
      </c>
      <c r="B201" s="202">
        <v>252100</v>
      </c>
      <c r="C201" s="202" t="s">
        <v>745</v>
      </c>
      <c r="D201" s="202" t="s">
        <v>746</v>
      </c>
      <c r="E201" s="202" t="s">
        <v>238</v>
      </c>
      <c r="F201" s="203">
        <v>367</v>
      </c>
      <c r="G201" s="202" t="s">
        <v>239</v>
      </c>
      <c r="H201" s="202" t="s">
        <v>747</v>
      </c>
    </row>
    <row r="202" spans="1:8">
      <c r="A202" s="202" t="s">
        <v>235</v>
      </c>
      <c r="B202" s="202">
        <v>222000</v>
      </c>
      <c r="C202" s="202" t="s">
        <v>748</v>
      </c>
      <c r="D202" s="202" t="s">
        <v>749</v>
      </c>
      <c r="E202" s="202" t="s">
        <v>238</v>
      </c>
      <c r="F202" s="203">
        <v>43282</v>
      </c>
      <c r="G202" s="202" t="s">
        <v>239</v>
      </c>
      <c r="H202" s="202" t="s">
        <v>750</v>
      </c>
    </row>
    <row r="203" spans="1:8">
      <c r="A203" s="202" t="s">
        <v>235</v>
      </c>
      <c r="B203" s="202">
        <v>252650</v>
      </c>
      <c r="C203" s="202" t="s">
        <v>751</v>
      </c>
      <c r="D203" s="202" t="s">
        <v>752</v>
      </c>
      <c r="E203" s="202" t="s">
        <v>238</v>
      </c>
      <c r="F203" s="203">
        <v>367</v>
      </c>
      <c r="G203" s="202" t="s">
        <v>239</v>
      </c>
      <c r="H203" s="202" t="s">
        <v>753</v>
      </c>
    </row>
    <row r="204" spans="1:8">
      <c r="A204" s="202" t="s">
        <v>235</v>
      </c>
      <c r="B204" s="202">
        <v>252655</v>
      </c>
      <c r="C204" s="202" t="s">
        <v>754</v>
      </c>
      <c r="D204" s="202" t="s">
        <v>755</v>
      </c>
      <c r="E204" s="202" t="s">
        <v>238</v>
      </c>
      <c r="F204" s="203">
        <v>367</v>
      </c>
      <c r="G204" s="202" t="s">
        <v>239</v>
      </c>
      <c r="H204" s="202" t="s">
        <v>756</v>
      </c>
    </row>
    <row r="205" spans="1:8">
      <c r="A205" s="202" t="s">
        <v>235</v>
      </c>
      <c r="B205" s="202">
        <v>252656</v>
      </c>
      <c r="C205" s="202" t="s">
        <v>757</v>
      </c>
      <c r="D205" s="202" t="s">
        <v>758</v>
      </c>
      <c r="E205" s="202" t="s">
        <v>238</v>
      </c>
      <c r="F205" s="203">
        <v>367</v>
      </c>
      <c r="G205" s="202" t="s">
        <v>239</v>
      </c>
      <c r="H205" s="202" t="s">
        <v>759</v>
      </c>
    </row>
    <row r="206" spans="1:8">
      <c r="A206" s="202" t="s">
        <v>235</v>
      </c>
      <c r="B206" s="202">
        <v>252657</v>
      </c>
      <c r="C206" s="202" t="s">
        <v>760</v>
      </c>
      <c r="D206" s="202" t="s">
        <v>761</v>
      </c>
      <c r="E206" s="202" t="s">
        <v>238</v>
      </c>
      <c r="F206" s="203">
        <v>367</v>
      </c>
      <c r="G206" s="202" t="s">
        <v>239</v>
      </c>
      <c r="H206" s="202" t="s">
        <v>762</v>
      </c>
    </row>
    <row r="207" spans="1:8">
      <c r="A207" s="202" t="s">
        <v>235</v>
      </c>
      <c r="B207" s="202">
        <v>252658</v>
      </c>
      <c r="C207" s="202" t="s">
        <v>763</v>
      </c>
      <c r="D207" s="202" t="s">
        <v>764</v>
      </c>
      <c r="E207" s="202" t="s">
        <v>238</v>
      </c>
      <c r="F207" s="203">
        <v>367</v>
      </c>
      <c r="G207" s="202" t="s">
        <v>239</v>
      </c>
      <c r="H207" s="202" t="s">
        <v>765</v>
      </c>
    </row>
    <row r="208" spans="1:8">
      <c r="A208" s="202" t="s">
        <v>235</v>
      </c>
      <c r="B208" s="202">
        <v>252659</v>
      </c>
      <c r="C208" s="202" t="s">
        <v>766</v>
      </c>
      <c r="D208" s="202" t="s">
        <v>767</v>
      </c>
      <c r="E208" s="202" t="s">
        <v>238</v>
      </c>
      <c r="F208" s="203">
        <v>41456</v>
      </c>
      <c r="G208" s="202" t="s">
        <v>239</v>
      </c>
      <c r="H208" s="202" t="s">
        <v>768</v>
      </c>
    </row>
    <row r="209" spans="1:8">
      <c r="A209" s="202" t="s">
        <v>235</v>
      </c>
      <c r="B209" s="202">
        <v>252660</v>
      </c>
      <c r="C209" s="202" t="s">
        <v>769</v>
      </c>
      <c r="D209" s="202" t="s">
        <v>770</v>
      </c>
      <c r="E209" s="202" t="s">
        <v>238</v>
      </c>
      <c r="F209" s="203">
        <v>367</v>
      </c>
      <c r="G209" s="202" t="s">
        <v>239</v>
      </c>
      <c r="H209" s="202" t="s">
        <v>771</v>
      </c>
    </row>
    <row r="210" spans="1:8">
      <c r="A210" s="202" t="s">
        <v>235</v>
      </c>
      <c r="B210" s="202">
        <v>252662</v>
      </c>
      <c r="C210" s="202" t="s">
        <v>772</v>
      </c>
      <c r="D210" s="202" t="s">
        <v>773</v>
      </c>
      <c r="E210" s="202" t="s">
        <v>238</v>
      </c>
      <c r="F210" s="203">
        <v>367</v>
      </c>
      <c r="G210" s="202" t="s">
        <v>239</v>
      </c>
      <c r="H210" s="202" t="s">
        <v>774</v>
      </c>
    </row>
    <row r="211" spans="1:8">
      <c r="A211" s="202" t="s">
        <v>235</v>
      </c>
      <c r="B211" s="202">
        <v>252663</v>
      </c>
      <c r="C211" s="202" t="s">
        <v>775</v>
      </c>
      <c r="D211" s="202" t="s">
        <v>776</v>
      </c>
      <c r="E211" s="202" t="s">
        <v>238</v>
      </c>
      <c r="F211" s="203">
        <v>367</v>
      </c>
      <c r="G211" s="202" t="s">
        <v>239</v>
      </c>
      <c r="H211" s="202" t="s">
        <v>777</v>
      </c>
    </row>
    <row r="212" spans="1:8">
      <c r="A212" s="202" t="s">
        <v>235</v>
      </c>
      <c r="B212" s="202">
        <v>252664</v>
      </c>
      <c r="C212" s="202" t="s">
        <v>778</v>
      </c>
      <c r="D212" s="202" t="s">
        <v>779</v>
      </c>
      <c r="E212" s="202" t="s">
        <v>238</v>
      </c>
      <c r="F212" s="203">
        <v>367</v>
      </c>
      <c r="G212" s="202" t="s">
        <v>239</v>
      </c>
      <c r="H212" s="202" t="s">
        <v>780</v>
      </c>
    </row>
    <row r="213" spans="1:8">
      <c r="A213" s="202" t="s">
        <v>235</v>
      </c>
      <c r="B213" s="202">
        <v>252667</v>
      </c>
      <c r="C213" s="202" t="s">
        <v>781</v>
      </c>
      <c r="D213" s="202" t="s">
        <v>781</v>
      </c>
      <c r="E213" s="202" t="s">
        <v>238</v>
      </c>
      <c r="F213" s="203">
        <v>367</v>
      </c>
      <c r="G213" s="202" t="s">
        <v>239</v>
      </c>
      <c r="H213" s="202" t="s">
        <v>782</v>
      </c>
    </row>
    <row r="214" spans="1:8">
      <c r="A214" s="202" t="s">
        <v>235</v>
      </c>
      <c r="B214" s="202">
        <v>252668</v>
      </c>
      <c r="C214" s="202" t="s">
        <v>783</v>
      </c>
      <c r="D214" s="202" t="s">
        <v>784</v>
      </c>
      <c r="E214" s="202" t="s">
        <v>238</v>
      </c>
      <c r="F214" s="203">
        <v>38534</v>
      </c>
      <c r="G214" s="202" t="s">
        <v>239</v>
      </c>
      <c r="H214" s="202" t="s">
        <v>785</v>
      </c>
    </row>
    <row r="215" spans="1:8">
      <c r="A215" s="202" t="s">
        <v>235</v>
      </c>
      <c r="B215" s="202">
        <v>252669</v>
      </c>
      <c r="C215" s="202" t="s">
        <v>786</v>
      </c>
      <c r="D215" s="202" t="s">
        <v>787</v>
      </c>
      <c r="E215" s="202" t="s">
        <v>238</v>
      </c>
      <c r="F215" s="203">
        <v>38534</v>
      </c>
      <c r="G215" s="202" t="s">
        <v>239</v>
      </c>
      <c r="H215" s="202" t="s">
        <v>785</v>
      </c>
    </row>
    <row r="216" spans="1:8">
      <c r="A216" s="202" t="s">
        <v>235</v>
      </c>
      <c r="B216" s="202">
        <v>252670</v>
      </c>
      <c r="C216" s="202" t="s">
        <v>788</v>
      </c>
      <c r="D216" s="202" t="s">
        <v>789</v>
      </c>
      <c r="E216" s="202" t="s">
        <v>238</v>
      </c>
      <c r="F216" s="203">
        <v>38534</v>
      </c>
      <c r="G216" s="202" t="s">
        <v>239</v>
      </c>
      <c r="H216" s="202" t="s">
        <v>790</v>
      </c>
    </row>
    <row r="217" spans="1:8">
      <c r="A217" s="202" t="s">
        <v>235</v>
      </c>
      <c r="B217" s="202">
        <v>252671</v>
      </c>
      <c r="C217" s="202" t="s">
        <v>791</v>
      </c>
      <c r="D217" s="202" t="s">
        <v>791</v>
      </c>
      <c r="E217" s="202" t="s">
        <v>238</v>
      </c>
      <c r="F217" s="203">
        <v>38534</v>
      </c>
      <c r="G217" s="202" t="s">
        <v>239</v>
      </c>
      <c r="H217" s="202" t="s">
        <v>792</v>
      </c>
    </row>
    <row r="218" spans="1:8">
      <c r="A218" s="202" t="s">
        <v>235</v>
      </c>
      <c r="B218" s="202">
        <v>252672</v>
      </c>
      <c r="C218" s="202" t="s">
        <v>793</v>
      </c>
      <c r="D218" s="202" t="s">
        <v>794</v>
      </c>
      <c r="E218" s="202" t="s">
        <v>238</v>
      </c>
      <c r="F218" s="203">
        <v>38534</v>
      </c>
      <c r="G218" s="202" t="s">
        <v>239</v>
      </c>
      <c r="H218" s="202" t="s">
        <v>795</v>
      </c>
    </row>
    <row r="219" spans="1:8">
      <c r="A219" s="202" t="s">
        <v>235</v>
      </c>
      <c r="B219" s="202">
        <v>252673</v>
      </c>
      <c r="C219" s="202" t="s">
        <v>796</v>
      </c>
      <c r="D219" s="202" t="s">
        <v>797</v>
      </c>
      <c r="E219" s="202" t="s">
        <v>238</v>
      </c>
      <c r="F219" s="203">
        <v>38534</v>
      </c>
      <c r="G219" s="202" t="s">
        <v>239</v>
      </c>
      <c r="H219" s="202" t="s">
        <v>798</v>
      </c>
    </row>
    <row r="220" spans="1:8">
      <c r="A220" s="202" t="s">
        <v>235</v>
      </c>
      <c r="B220" s="202">
        <v>252674</v>
      </c>
      <c r="C220" s="202" t="s">
        <v>799</v>
      </c>
      <c r="D220" s="202" t="s">
        <v>800</v>
      </c>
      <c r="E220" s="202" t="s">
        <v>238</v>
      </c>
      <c r="F220" s="203">
        <v>38534</v>
      </c>
      <c r="G220" s="202" t="s">
        <v>239</v>
      </c>
      <c r="H220" s="202" t="s">
        <v>801</v>
      </c>
    </row>
    <row r="221" spans="1:8">
      <c r="A221" s="202" t="s">
        <v>235</v>
      </c>
      <c r="B221" s="202">
        <v>252675</v>
      </c>
      <c r="C221" s="202" t="s">
        <v>802</v>
      </c>
      <c r="D221" s="202" t="s">
        <v>803</v>
      </c>
      <c r="E221" s="202" t="s">
        <v>238</v>
      </c>
      <c r="F221" s="203">
        <v>38534</v>
      </c>
      <c r="G221" s="202" t="s">
        <v>239</v>
      </c>
      <c r="H221" s="202" t="s">
        <v>804</v>
      </c>
    </row>
    <row r="222" spans="1:8">
      <c r="A222" s="202" t="s">
        <v>235</v>
      </c>
      <c r="B222" s="202">
        <v>252676</v>
      </c>
      <c r="C222" s="202" t="s">
        <v>805</v>
      </c>
      <c r="D222" s="202" t="s">
        <v>806</v>
      </c>
      <c r="E222" s="202" t="s">
        <v>238</v>
      </c>
      <c r="F222" s="203">
        <v>38534</v>
      </c>
      <c r="G222" s="202" t="s">
        <v>239</v>
      </c>
      <c r="H222" s="202" t="s">
        <v>807</v>
      </c>
    </row>
    <row r="223" spans="1:8">
      <c r="A223" s="202" t="s">
        <v>235</v>
      </c>
      <c r="B223" s="202">
        <v>252677</v>
      </c>
      <c r="C223" s="202" t="s">
        <v>808</v>
      </c>
      <c r="D223" s="202" t="s">
        <v>809</v>
      </c>
      <c r="E223" s="202" t="s">
        <v>238</v>
      </c>
      <c r="F223" s="203">
        <v>38534</v>
      </c>
      <c r="G223" s="202" t="s">
        <v>239</v>
      </c>
      <c r="H223" s="202" t="s">
        <v>810</v>
      </c>
    </row>
    <row r="224" spans="1:8">
      <c r="A224" s="202" t="s">
        <v>235</v>
      </c>
      <c r="B224" s="202">
        <v>252678</v>
      </c>
      <c r="C224" s="202" t="s">
        <v>811</v>
      </c>
      <c r="D224" s="202" t="s">
        <v>811</v>
      </c>
      <c r="E224" s="202" t="s">
        <v>238</v>
      </c>
      <c r="F224" s="203">
        <v>41821</v>
      </c>
      <c r="G224" s="202" t="s">
        <v>239</v>
      </c>
      <c r="H224" s="202" t="s">
        <v>812</v>
      </c>
    </row>
    <row r="225" spans="1:8">
      <c r="A225" s="202" t="s">
        <v>235</v>
      </c>
      <c r="B225" s="202">
        <v>252679</v>
      </c>
      <c r="C225" s="202" t="s">
        <v>813</v>
      </c>
      <c r="D225" s="202" t="s">
        <v>814</v>
      </c>
      <c r="E225" s="202" t="s">
        <v>238</v>
      </c>
      <c r="F225" s="203">
        <v>38534</v>
      </c>
      <c r="G225" s="202" t="s">
        <v>239</v>
      </c>
      <c r="H225" s="202" t="s">
        <v>815</v>
      </c>
    </row>
    <row r="226" spans="1:8">
      <c r="A226" s="202" t="s">
        <v>235</v>
      </c>
      <c r="B226" s="202">
        <v>252682</v>
      </c>
      <c r="C226" s="202" t="s">
        <v>816</v>
      </c>
      <c r="D226" s="202" t="s">
        <v>817</v>
      </c>
      <c r="E226" s="202" t="s">
        <v>238</v>
      </c>
      <c r="F226" s="203">
        <v>38534</v>
      </c>
      <c r="G226" s="202" t="s">
        <v>239</v>
      </c>
    </row>
    <row r="227" spans="1:8">
      <c r="A227" s="202" t="s">
        <v>235</v>
      </c>
      <c r="B227" s="202">
        <v>252683</v>
      </c>
      <c r="C227" s="202" t="s">
        <v>818</v>
      </c>
      <c r="D227" s="202" t="s">
        <v>818</v>
      </c>
      <c r="E227" s="202" t="s">
        <v>238</v>
      </c>
      <c r="F227" s="203">
        <v>38534</v>
      </c>
      <c r="G227" s="202" t="s">
        <v>239</v>
      </c>
      <c r="H227" s="202" t="s">
        <v>819</v>
      </c>
    </row>
    <row r="228" spans="1:8">
      <c r="A228" s="202" t="s">
        <v>235</v>
      </c>
      <c r="B228" s="202">
        <v>252684</v>
      </c>
      <c r="C228" s="202" t="s">
        <v>820</v>
      </c>
      <c r="D228" s="202" t="s">
        <v>821</v>
      </c>
      <c r="E228" s="202" t="s">
        <v>238</v>
      </c>
      <c r="F228" s="203">
        <v>38534</v>
      </c>
      <c r="G228" s="202" t="s">
        <v>239</v>
      </c>
      <c r="H228" s="202" t="s">
        <v>822</v>
      </c>
    </row>
    <row r="229" spans="1:8">
      <c r="A229" s="202" t="s">
        <v>235</v>
      </c>
      <c r="B229" s="202">
        <v>252685</v>
      </c>
      <c r="C229" s="202" t="s">
        <v>823</v>
      </c>
      <c r="D229" s="202" t="s">
        <v>824</v>
      </c>
      <c r="E229" s="202" t="s">
        <v>238</v>
      </c>
      <c r="F229" s="203">
        <v>38899</v>
      </c>
      <c r="G229" s="202" t="s">
        <v>239</v>
      </c>
      <c r="H229" s="202" t="s">
        <v>825</v>
      </c>
    </row>
    <row r="230" spans="1:8">
      <c r="A230" s="202" t="s">
        <v>235</v>
      </c>
      <c r="B230" s="202">
        <v>252686</v>
      </c>
      <c r="C230" s="202" t="s">
        <v>826</v>
      </c>
      <c r="D230" s="202" t="s">
        <v>824</v>
      </c>
      <c r="E230" s="202" t="s">
        <v>238</v>
      </c>
      <c r="F230" s="203">
        <v>38899</v>
      </c>
      <c r="G230" s="202" t="s">
        <v>239</v>
      </c>
      <c r="H230" s="202" t="s">
        <v>825</v>
      </c>
    </row>
    <row r="231" spans="1:8">
      <c r="A231" s="202" t="s">
        <v>235</v>
      </c>
      <c r="B231" s="202">
        <v>261000</v>
      </c>
      <c r="C231" s="202" t="s">
        <v>827</v>
      </c>
      <c r="D231" s="202" t="s">
        <v>828</v>
      </c>
      <c r="E231" s="202" t="s">
        <v>238</v>
      </c>
      <c r="F231" s="203">
        <v>42186</v>
      </c>
      <c r="G231" s="202" t="s">
        <v>239</v>
      </c>
      <c r="H231" s="202" t="s">
        <v>829</v>
      </c>
    </row>
    <row r="232" spans="1:8">
      <c r="A232" s="202" t="s">
        <v>235</v>
      </c>
      <c r="B232" s="202">
        <v>262000</v>
      </c>
      <c r="C232" s="202" t="s">
        <v>830</v>
      </c>
      <c r="D232" s="202" t="s">
        <v>828</v>
      </c>
      <c r="E232" s="202" t="s">
        <v>238</v>
      </c>
      <c r="F232" s="203">
        <v>42186</v>
      </c>
      <c r="G232" s="202" t="s">
        <v>239</v>
      </c>
      <c r="H232" s="202" t="s">
        <v>831</v>
      </c>
    </row>
    <row r="233" spans="1:8">
      <c r="A233" s="202" t="s">
        <v>235</v>
      </c>
      <c r="B233" s="202">
        <v>263000</v>
      </c>
      <c r="C233" s="202" t="s">
        <v>832</v>
      </c>
      <c r="D233" s="202" t="s">
        <v>828</v>
      </c>
      <c r="E233" s="202" t="s">
        <v>238</v>
      </c>
      <c r="F233" s="203">
        <v>42186</v>
      </c>
      <c r="G233" s="202" t="s">
        <v>239</v>
      </c>
      <c r="H233" s="202" t="s">
        <v>833</v>
      </c>
    </row>
    <row r="234" spans="1:8">
      <c r="A234" s="202" t="s">
        <v>235</v>
      </c>
      <c r="B234" s="202">
        <v>264000</v>
      </c>
      <c r="C234" s="202" t="s">
        <v>834</v>
      </c>
      <c r="D234" s="202" t="s">
        <v>828</v>
      </c>
      <c r="E234" s="202" t="s">
        <v>238</v>
      </c>
      <c r="F234" s="203">
        <v>42186</v>
      </c>
      <c r="G234" s="202" t="s">
        <v>239</v>
      </c>
    </row>
    <row r="235" spans="1:8">
      <c r="A235" s="202" t="s">
        <v>235</v>
      </c>
      <c r="B235" s="202">
        <v>269000</v>
      </c>
      <c r="C235" s="202" t="s">
        <v>835</v>
      </c>
      <c r="D235" s="202" t="s">
        <v>828</v>
      </c>
      <c r="E235" s="202" t="s">
        <v>238</v>
      </c>
      <c r="F235" s="203">
        <v>42186</v>
      </c>
      <c r="G235" s="202" t="s">
        <v>239</v>
      </c>
      <c r="H235" s="202" t="s">
        <v>836</v>
      </c>
    </row>
    <row r="236" spans="1:8">
      <c r="A236" s="202" t="s">
        <v>235</v>
      </c>
      <c r="B236" s="202">
        <v>271000</v>
      </c>
      <c r="C236" s="202" t="s">
        <v>837</v>
      </c>
      <c r="D236" s="202" t="s">
        <v>838</v>
      </c>
      <c r="E236" s="202" t="s">
        <v>238</v>
      </c>
      <c r="F236" s="203">
        <v>367</v>
      </c>
      <c r="G236" s="202" t="s">
        <v>239</v>
      </c>
      <c r="H236" s="202" t="s">
        <v>839</v>
      </c>
    </row>
    <row r="237" spans="1:8">
      <c r="A237" s="202" t="s">
        <v>235</v>
      </c>
      <c r="B237" s="202">
        <v>272000</v>
      </c>
      <c r="C237" s="202" t="s">
        <v>840</v>
      </c>
      <c r="D237" s="202" t="s">
        <v>841</v>
      </c>
      <c r="E237" s="202" t="s">
        <v>238</v>
      </c>
      <c r="F237" s="203">
        <v>367</v>
      </c>
      <c r="G237" s="202" t="s">
        <v>239</v>
      </c>
      <c r="H237" s="202" t="s">
        <v>842</v>
      </c>
    </row>
    <row r="238" spans="1:8">
      <c r="A238" s="202" t="s">
        <v>235</v>
      </c>
      <c r="B238" s="202">
        <v>273000</v>
      </c>
      <c r="C238" s="202" t="s">
        <v>843</v>
      </c>
      <c r="D238" s="202" t="s">
        <v>844</v>
      </c>
      <c r="E238" s="202" t="s">
        <v>238</v>
      </c>
      <c r="F238" s="203">
        <v>367</v>
      </c>
      <c r="G238" s="202" t="s">
        <v>239</v>
      </c>
      <c r="H238" s="202" t="s">
        <v>845</v>
      </c>
    </row>
    <row r="239" spans="1:8">
      <c r="A239" s="202" t="s">
        <v>235</v>
      </c>
      <c r="B239" s="202">
        <v>274000</v>
      </c>
      <c r="C239" s="202" t="s">
        <v>846</v>
      </c>
      <c r="D239" s="202" t="s">
        <v>847</v>
      </c>
      <c r="E239" s="202" t="s">
        <v>238</v>
      </c>
      <c r="F239" s="203">
        <v>367</v>
      </c>
      <c r="G239" s="202" t="s">
        <v>239</v>
      </c>
      <c r="H239" s="202" t="s">
        <v>848</v>
      </c>
    </row>
    <row r="240" spans="1:8">
      <c r="A240" s="202" t="s">
        <v>235</v>
      </c>
      <c r="B240" s="202">
        <v>274100</v>
      </c>
      <c r="C240" s="202" t="s">
        <v>849</v>
      </c>
      <c r="D240" s="202" t="s">
        <v>850</v>
      </c>
      <c r="E240" s="202" t="s">
        <v>238</v>
      </c>
      <c r="F240" s="203">
        <v>44378</v>
      </c>
      <c r="G240" s="202" t="s">
        <v>239</v>
      </c>
      <c r="H240" s="202" t="s">
        <v>851</v>
      </c>
    </row>
    <row r="241" spans="1:8">
      <c r="A241" s="202" t="s">
        <v>235</v>
      </c>
      <c r="B241" s="202">
        <v>274200</v>
      </c>
      <c r="C241" s="202" t="s">
        <v>852</v>
      </c>
      <c r="D241" s="202" t="s">
        <v>853</v>
      </c>
      <c r="E241" s="202" t="s">
        <v>238</v>
      </c>
      <c r="F241" s="203">
        <v>44378</v>
      </c>
      <c r="G241" s="202" t="s">
        <v>239</v>
      </c>
      <c r="H241" s="202" t="s">
        <v>854</v>
      </c>
    </row>
    <row r="242" spans="1:8">
      <c r="A242" s="202" t="s">
        <v>235</v>
      </c>
      <c r="B242" s="202">
        <v>274300</v>
      </c>
      <c r="C242" s="202" t="s">
        <v>855</v>
      </c>
      <c r="D242" s="202" t="s">
        <v>856</v>
      </c>
      <c r="E242" s="202" t="s">
        <v>238</v>
      </c>
      <c r="F242" s="203">
        <v>44378</v>
      </c>
      <c r="G242" s="202" t="s">
        <v>239</v>
      </c>
      <c r="H242" s="202" t="s">
        <v>857</v>
      </c>
    </row>
    <row r="243" spans="1:8">
      <c r="A243" s="202" t="s">
        <v>235</v>
      </c>
      <c r="B243" s="202">
        <v>275000</v>
      </c>
      <c r="C243" s="202" t="s">
        <v>858</v>
      </c>
      <c r="D243" s="202" t="s">
        <v>859</v>
      </c>
      <c r="E243" s="202" t="s">
        <v>238</v>
      </c>
      <c r="F243" s="203">
        <v>367</v>
      </c>
      <c r="G243" s="202" t="s">
        <v>239</v>
      </c>
      <c r="H243" s="202" t="s">
        <v>860</v>
      </c>
    </row>
    <row r="244" spans="1:8">
      <c r="A244" s="202" t="s">
        <v>235</v>
      </c>
      <c r="B244" s="202">
        <v>276100</v>
      </c>
      <c r="C244" s="202" t="s">
        <v>861</v>
      </c>
      <c r="D244" s="202" t="s">
        <v>862</v>
      </c>
      <c r="E244" s="202" t="s">
        <v>238</v>
      </c>
      <c r="F244" s="203">
        <v>41456</v>
      </c>
      <c r="G244" s="202" t="s">
        <v>239</v>
      </c>
      <c r="H244" s="202" t="s">
        <v>863</v>
      </c>
    </row>
    <row r="245" spans="1:8">
      <c r="A245" s="202" t="s">
        <v>235</v>
      </c>
      <c r="B245" s="202">
        <v>276200</v>
      </c>
      <c r="C245" s="202" t="s">
        <v>864</v>
      </c>
      <c r="D245" s="202" t="s">
        <v>865</v>
      </c>
      <c r="E245" s="202" t="s">
        <v>238</v>
      </c>
      <c r="F245" s="203">
        <v>41456</v>
      </c>
      <c r="G245" s="202" t="s">
        <v>239</v>
      </c>
      <c r="H245" s="202" t="s">
        <v>866</v>
      </c>
    </row>
    <row r="246" spans="1:8">
      <c r="A246" s="202" t="s">
        <v>235</v>
      </c>
      <c r="B246" s="202">
        <v>276300</v>
      </c>
      <c r="C246" s="202" t="s">
        <v>867</v>
      </c>
      <c r="D246" s="202" t="s">
        <v>868</v>
      </c>
      <c r="E246" s="202" t="s">
        <v>238</v>
      </c>
      <c r="F246" s="203">
        <v>41821</v>
      </c>
      <c r="G246" s="202" t="s">
        <v>239</v>
      </c>
      <c r="H246" s="202" t="s">
        <v>869</v>
      </c>
    </row>
    <row r="247" spans="1:8">
      <c r="A247" s="202" t="s">
        <v>235</v>
      </c>
      <c r="B247" s="202">
        <v>276400</v>
      </c>
      <c r="C247" s="202" t="s">
        <v>870</v>
      </c>
      <c r="D247" s="202" t="s">
        <v>871</v>
      </c>
      <c r="E247" s="202" t="s">
        <v>238</v>
      </c>
      <c r="F247" s="203">
        <v>41821</v>
      </c>
      <c r="G247" s="202" t="s">
        <v>239</v>
      </c>
      <c r="H247" s="202" t="s">
        <v>872</v>
      </c>
    </row>
    <row r="248" spans="1:8">
      <c r="A248" s="202" t="s">
        <v>235</v>
      </c>
      <c r="B248" s="202">
        <v>276500</v>
      </c>
      <c r="C248" s="202" t="s">
        <v>873</v>
      </c>
      <c r="D248" s="202" t="s">
        <v>871</v>
      </c>
      <c r="E248" s="202" t="s">
        <v>238</v>
      </c>
      <c r="F248" s="203">
        <v>42917</v>
      </c>
      <c r="G248" s="202" t="s">
        <v>239</v>
      </c>
      <c r="H248" s="202" t="s">
        <v>874</v>
      </c>
    </row>
    <row r="249" spans="1:8">
      <c r="A249" s="202" t="s">
        <v>235</v>
      </c>
      <c r="B249" s="202">
        <v>276600</v>
      </c>
      <c r="C249" s="202" t="s">
        <v>875</v>
      </c>
      <c r="D249" s="202" t="s">
        <v>871</v>
      </c>
      <c r="E249" s="202" t="s">
        <v>238</v>
      </c>
      <c r="F249" s="203">
        <v>44378</v>
      </c>
      <c r="G249" s="202" t="s">
        <v>239</v>
      </c>
    </row>
    <row r="250" spans="1:8">
      <c r="A250" s="202" t="s">
        <v>235</v>
      </c>
      <c r="B250" s="202">
        <v>277100</v>
      </c>
      <c r="C250" s="202" t="s">
        <v>876</v>
      </c>
      <c r="D250" s="202" t="s">
        <v>635</v>
      </c>
      <c r="E250" s="202" t="s">
        <v>238</v>
      </c>
      <c r="F250" s="203">
        <v>39995</v>
      </c>
      <c r="G250" s="202" t="s">
        <v>239</v>
      </c>
      <c r="H250" s="202" t="s">
        <v>877</v>
      </c>
    </row>
    <row r="251" spans="1:8">
      <c r="A251" s="202" t="s">
        <v>235</v>
      </c>
      <c r="B251" s="202">
        <v>278000</v>
      </c>
      <c r="C251" s="202" t="s">
        <v>878</v>
      </c>
      <c r="D251" s="202" t="s">
        <v>879</v>
      </c>
      <c r="E251" s="202" t="s">
        <v>238</v>
      </c>
      <c r="F251" s="203">
        <v>41091</v>
      </c>
      <c r="G251" s="202" t="s">
        <v>239</v>
      </c>
      <c r="H251" s="202" t="s">
        <v>880</v>
      </c>
    </row>
    <row r="252" spans="1:8">
      <c r="A252" s="202" t="s">
        <v>235</v>
      </c>
      <c r="B252" s="202">
        <v>279100</v>
      </c>
      <c r="C252" s="202" t="s">
        <v>881</v>
      </c>
      <c r="D252" s="202" t="s">
        <v>882</v>
      </c>
      <c r="E252" s="202" t="s">
        <v>238</v>
      </c>
      <c r="F252" s="203">
        <v>42917</v>
      </c>
      <c r="G252" s="202" t="s">
        <v>239</v>
      </c>
      <c r="H252" s="202" t="s">
        <v>883</v>
      </c>
    </row>
    <row r="253" spans="1:8">
      <c r="A253" s="202" t="s">
        <v>235</v>
      </c>
      <c r="B253" s="202">
        <v>279200</v>
      </c>
      <c r="C253" s="202" t="s">
        <v>884</v>
      </c>
      <c r="D253" s="202" t="s">
        <v>885</v>
      </c>
      <c r="E253" s="202" t="s">
        <v>238</v>
      </c>
      <c r="F253" s="203">
        <v>41821</v>
      </c>
      <c r="G253" s="202" t="s">
        <v>239</v>
      </c>
    </row>
    <row r="254" spans="1:8">
      <c r="A254" s="202" t="s">
        <v>235</v>
      </c>
      <c r="B254" s="202">
        <v>280000</v>
      </c>
      <c r="C254" s="202" t="s">
        <v>886</v>
      </c>
      <c r="D254" s="202" t="s">
        <v>511</v>
      </c>
      <c r="E254" s="202" t="s">
        <v>238</v>
      </c>
      <c r="F254" s="203">
        <v>367</v>
      </c>
      <c r="G254" s="202" t="s">
        <v>239</v>
      </c>
      <c r="H254" s="202" t="s">
        <v>887</v>
      </c>
    </row>
    <row r="255" spans="1:8">
      <c r="A255" s="202" t="s">
        <v>235</v>
      </c>
      <c r="B255" s="202">
        <v>280100</v>
      </c>
      <c r="C255" s="202" t="s">
        <v>888</v>
      </c>
      <c r="D255" s="202" t="s">
        <v>889</v>
      </c>
      <c r="E255" s="202" t="s">
        <v>238</v>
      </c>
      <c r="F255" s="203">
        <v>39264</v>
      </c>
      <c r="G255" s="202" t="s">
        <v>239</v>
      </c>
      <c r="H255" s="202" t="s">
        <v>890</v>
      </c>
    </row>
    <row r="256" spans="1:8">
      <c r="A256" s="202" t="s">
        <v>235</v>
      </c>
      <c r="B256" s="202">
        <v>281000</v>
      </c>
      <c r="C256" s="202" t="s">
        <v>891</v>
      </c>
      <c r="D256" s="202" t="s">
        <v>892</v>
      </c>
      <c r="E256" s="202" t="s">
        <v>238</v>
      </c>
      <c r="F256" s="203">
        <v>367</v>
      </c>
      <c r="G256" s="202" t="s">
        <v>239</v>
      </c>
      <c r="H256" s="202" t="s">
        <v>893</v>
      </c>
    </row>
    <row r="257" spans="1:8">
      <c r="A257" s="202" t="s">
        <v>235</v>
      </c>
      <c r="B257" s="202">
        <v>282000</v>
      </c>
      <c r="C257" s="202" t="s">
        <v>894</v>
      </c>
      <c r="D257" s="202" t="s">
        <v>892</v>
      </c>
      <c r="E257" s="202" t="s">
        <v>238</v>
      </c>
      <c r="F257" s="203">
        <v>367</v>
      </c>
      <c r="G257" s="202" t="s">
        <v>239</v>
      </c>
      <c r="H257" s="202" t="s">
        <v>893</v>
      </c>
    </row>
    <row r="258" spans="1:8">
      <c r="A258" s="202" t="s">
        <v>235</v>
      </c>
      <c r="B258" s="202">
        <v>282500</v>
      </c>
      <c r="C258" s="202" t="s">
        <v>895</v>
      </c>
      <c r="D258" s="202" t="s">
        <v>896</v>
      </c>
      <c r="E258" s="202" t="s">
        <v>238</v>
      </c>
      <c r="F258" s="203">
        <v>367</v>
      </c>
      <c r="G258" s="202" t="s">
        <v>239</v>
      </c>
      <c r="H258" s="202" t="s">
        <v>897</v>
      </c>
    </row>
    <row r="259" spans="1:8">
      <c r="A259" s="202" t="s">
        <v>235</v>
      </c>
      <c r="B259" s="202">
        <v>291000</v>
      </c>
      <c r="C259" s="202" t="s">
        <v>898</v>
      </c>
      <c r="D259" s="202" t="s">
        <v>899</v>
      </c>
      <c r="E259" s="202" t="s">
        <v>238</v>
      </c>
      <c r="F259" s="203">
        <v>367</v>
      </c>
      <c r="G259" s="202" t="s">
        <v>239</v>
      </c>
      <c r="H259" s="202" t="s">
        <v>900</v>
      </c>
    </row>
    <row r="260" spans="1:8">
      <c r="A260" s="202" t="s">
        <v>235</v>
      </c>
      <c r="B260" s="202">
        <v>291200</v>
      </c>
      <c r="C260" s="202" t="s">
        <v>901</v>
      </c>
      <c r="D260" s="202" t="s">
        <v>902</v>
      </c>
      <c r="E260" s="202" t="s">
        <v>238</v>
      </c>
      <c r="F260" s="203">
        <v>41821</v>
      </c>
      <c r="G260" s="202" t="s">
        <v>239</v>
      </c>
      <c r="H260" s="202" t="s">
        <v>903</v>
      </c>
    </row>
    <row r="261" spans="1:8">
      <c r="A261" s="202" t="s">
        <v>235</v>
      </c>
      <c r="B261" s="202">
        <v>291300</v>
      </c>
      <c r="C261" s="202" t="s">
        <v>904</v>
      </c>
      <c r="D261" s="202" t="s">
        <v>905</v>
      </c>
      <c r="E261" s="202" t="s">
        <v>238</v>
      </c>
      <c r="F261" s="203">
        <v>41821</v>
      </c>
      <c r="G261" s="202" t="s">
        <v>239</v>
      </c>
      <c r="H261" s="202" t="s">
        <v>906</v>
      </c>
    </row>
    <row r="262" spans="1:8">
      <c r="A262" s="202" t="s">
        <v>235</v>
      </c>
      <c r="B262" s="202">
        <v>292100</v>
      </c>
      <c r="C262" s="202" t="s">
        <v>907</v>
      </c>
      <c r="D262" s="202" t="s">
        <v>908</v>
      </c>
      <c r="E262" s="202" t="s">
        <v>238</v>
      </c>
      <c r="F262" s="203">
        <v>367</v>
      </c>
      <c r="G262" s="202" t="s">
        <v>239</v>
      </c>
      <c r="H262" s="202" t="s">
        <v>909</v>
      </c>
    </row>
    <row r="263" spans="1:8">
      <c r="A263" s="202" t="s">
        <v>235</v>
      </c>
      <c r="B263" s="202">
        <v>292300</v>
      </c>
      <c r="C263" s="202" t="s">
        <v>910</v>
      </c>
      <c r="D263" s="202" t="s">
        <v>911</v>
      </c>
      <c r="E263" s="202" t="s">
        <v>238</v>
      </c>
      <c r="F263" s="203">
        <v>367</v>
      </c>
      <c r="G263" s="202" t="s">
        <v>239</v>
      </c>
      <c r="H263" s="202" t="s">
        <v>912</v>
      </c>
    </row>
    <row r="264" spans="1:8">
      <c r="A264" s="202" t="s">
        <v>235</v>
      </c>
      <c r="B264" s="202">
        <v>292500</v>
      </c>
      <c r="C264" s="202" t="s">
        <v>913</v>
      </c>
      <c r="D264" s="202" t="s">
        <v>914</v>
      </c>
      <c r="E264" s="202" t="s">
        <v>238</v>
      </c>
      <c r="F264" s="203">
        <v>367</v>
      </c>
      <c r="G264" s="202" t="s">
        <v>239</v>
      </c>
      <c r="H264" s="202" t="s">
        <v>915</v>
      </c>
    </row>
    <row r="265" spans="1:8">
      <c r="A265" s="202" t="s">
        <v>235</v>
      </c>
      <c r="B265" s="202">
        <v>252680</v>
      </c>
      <c r="C265" s="202" t="s">
        <v>916</v>
      </c>
      <c r="D265" s="202" t="s">
        <v>917</v>
      </c>
      <c r="E265" s="202" t="s">
        <v>238</v>
      </c>
      <c r="F265" s="203">
        <v>38534</v>
      </c>
      <c r="G265" s="202" t="s">
        <v>239</v>
      </c>
      <c r="H265" s="202" t="s">
        <v>918</v>
      </c>
    </row>
    <row r="266" spans="1:8">
      <c r="A266" s="202" t="s">
        <v>235</v>
      </c>
      <c r="B266" s="202">
        <v>252681</v>
      </c>
      <c r="C266" s="202" t="s">
        <v>919</v>
      </c>
      <c r="D266" s="202" t="s">
        <v>920</v>
      </c>
      <c r="E266" s="202" t="s">
        <v>238</v>
      </c>
      <c r="F266" s="203">
        <v>38534</v>
      </c>
      <c r="G266" s="202" t="s">
        <v>239</v>
      </c>
      <c r="H266" s="202" t="s">
        <v>921</v>
      </c>
    </row>
    <row r="267" spans="1:8">
      <c r="A267" s="202" t="s">
        <v>235</v>
      </c>
      <c r="B267" s="202">
        <v>252687</v>
      </c>
      <c r="C267" s="202" t="s">
        <v>922</v>
      </c>
      <c r="D267" s="202" t="s">
        <v>824</v>
      </c>
      <c r="E267" s="202" t="s">
        <v>238</v>
      </c>
      <c r="F267" s="203">
        <v>38899</v>
      </c>
      <c r="G267" s="202" t="s">
        <v>239</v>
      </c>
      <c r="H267" s="202" t="s">
        <v>923</v>
      </c>
    </row>
    <row r="268" spans="1:8">
      <c r="A268" s="202" t="s">
        <v>235</v>
      </c>
      <c r="B268" s="202">
        <v>252688</v>
      </c>
      <c r="C268" s="202" t="s">
        <v>924</v>
      </c>
      <c r="D268" s="202" t="s">
        <v>925</v>
      </c>
      <c r="E268" s="202" t="s">
        <v>238</v>
      </c>
      <c r="F268" s="203">
        <v>38899</v>
      </c>
      <c r="G268" s="202" t="s">
        <v>239</v>
      </c>
      <c r="H268" s="202" t="s">
        <v>829</v>
      </c>
    </row>
    <row r="269" spans="1:8">
      <c r="A269" s="202" t="s">
        <v>235</v>
      </c>
      <c r="B269" s="202">
        <v>291100</v>
      </c>
      <c r="C269" s="202" t="s">
        <v>926</v>
      </c>
      <c r="D269" s="202" t="s">
        <v>927</v>
      </c>
      <c r="E269" s="202" t="s">
        <v>238</v>
      </c>
      <c r="F269" s="203">
        <v>39264</v>
      </c>
      <c r="G269" s="202" t="s">
        <v>239</v>
      </c>
      <c r="H269" s="202" t="s">
        <v>928</v>
      </c>
    </row>
    <row r="270" spans="1:8">
      <c r="A270" s="202" t="s">
        <v>235</v>
      </c>
      <c r="B270" s="202">
        <v>292200</v>
      </c>
      <c r="C270" s="202" t="s">
        <v>929</v>
      </c>
      <c r="D270" s="202" t="s">
        <v>930</v>
      </c>
      <c r="E270" s="202" t="s">
        <v>238</v>
      </c>
      <c r="F270" s="203">
        <v>367</v>
      </c>
      <c r="G270" s="202" t="s">
        <v>239</v>
      </c>
      <c r="H270" s="202" t="s">
        <v>912</v>
      </c>
    </row>
    <row r="271" spans="1:8">
      <c r="A271" s="202" t="s">
        <v>235</v>
      </c>
      <c r="B271" s="202">
        <v>292400</v>
      </c>
      <c r="C271" s="202" t="s">
        <v>931</v>
      </c>
      <c r="D271" s="202" t="s">
        <v>932</v>
      </c>
      <c r="E271" s="202" t="s">
        <v>238</v>
      </c>
      <c r="F271" s="203">
        <v>367</v>
      </c>
      <c r="G271" s="202" t="s">
        <v>239</v>
      </c>
      <c r="H271" s="202" t="s">
        <v>933</v>
      </c>
    </row>
    <row r="272" spans="1:8" ht="150">
      <c r="A272" s="202" t="s">
        <v>235</v>
      </c>
      <c r="B272" s="202">
        <v>252689</v>
      </c>
      <c r="C272" s="202" t="s">
        <v>934</v>
      </c>
      <c r="D272" s="202" t="s">
        <v>935</v>
      </c>
      <c r="E272" s="202" t="s">
        <v>238</v>
      </c>
      <c r="F272" s="203">
        <v>41091</v>
      </c>
      <c r="G272" s="202" t="s">
        <v>239</v>
      </c>
      <c r="H272" s="204" t="s">
        <v>936</v>
      </c>
    </row>
    <row r="273" spans="1:8">
      <c r="A273" s="202" t="s">
        <v>235</v>
      </c>
      <c r="B273" s="202">
        <v>276910</v>
      </c>
      <c r="C273" s="202" t="s">
        <v>937</v>
      </c>
      <c r="D273" s="202" t="s">
        <v>871</v>
      </c>
      <c r="E273" s="202" t="s">
        <v>238</v>
      </c>
      <c r="F273" s="203">
        <v>43282</v>
      </c>
      <c r="G273" s="202" t="s">
        <v>239</v>
      </c>
      <c r="H273" s="202" t="s">
        <v>938</v>
      </c>
    </row>
    <row r="274" spans="1:8">
      <c r="A274" s="202" t="s">
        <v>235</v>
      </c>
      <c r="B274" s="202">
        <v>292600</v>
      </c>
      <c r="C274" s="202" t="s">
        <v>939</v>
      </c>
      <c r="D274" s="202" t="s">
        <v>940</v>
      </c>
      <c r="E274" s="202" t="s">
        <v>238</v>
      </c>
      <c r="F274" s="203">
        <v>367</v>
      </c>
      <c r="G274" s="202" t="s">
        <v>239</v>
      </c>
      <c r="H274" s="202" t="s">
        <v>941</v>
      </c>
    </row>
    <row r="275" spans="1:8">
      <c r="A275" s="202" t="s">
        <v>235</v>
      </c>
      <c r="B275" s="202">
        <v>293000</v>
      </c>
      <c r="C275" s="202" t="s">
        <v>942</v>
      </c>
      <c r="D275" s="202" t="s">
        <v>943</v>
      </c>
      <c r="E275" s="202" t="s">
        <v>238</v>
      </c>
      <c r="F275" s="203">
        <v>367</v>
      </c>
      <c r="G275" s="202" t="s">
        <v>239</v>
      </c>
      <c r="H275" s="202" t="s">
        <v>944</v>
      </c>
    </row>
    <row r="276" spans="1:8">
      <c r="A276" s="202" t="s">
        <v>235</v>
      </c>
      <c r="B276" s="202">
        <v>294000</v>
      </c>
      <c r="C276" s="202" t="s">
        <v>945</v>
      </c>
      <c r="D276" s="202" t="s">
        <v>946</v>
      </c>
      <c r="E276" s="202" t="s">
        <v>238</v>
      </c>
      <c r="F276" s="203">
        <v>367</v>
      </c>
      <c r="G276" s="202" t="s">
        <v>239</v>
      </c>
      <c r="H276" s="202" t="s">
        <v>947</v>
      </c>
    </row>
    <row r="277" spans="1:8">
      <c r="A277" s="202" t="s">
        <v>235</v>
      </c>
      <c r="B277" s="202">
        <v>294200</v>
      </c>
      <c r="C277" s="202" t="s">
        <v>948</v>
      </c>
      <c r="D277" s="202" t="s">
        <v>949</v>
      </c>
      <c r="E277" s="202" t="s">
        <v>238</v>
      </c>
      <c r="F277" s="203">
        <v>43647</v>
      </c>
      <c r="G277" s="202" t="s">
        <v>239</v>
      </c>
      <c r="H277" s="202" t="s">
        <v>950</v>
      </c>
    </row>
    <row r="278" spans="1:8">
      <c r="A278" s="202" t="s">
        <v>235</v>
      </c>
      <c r="B278" s="202">
        <v>295000</v>
      </c>
      <c r="C278" s="202" t="s">
        <v>951</v>
      </c>
      <c r="D278" s="202" t="s">
        <v>952</v>
      </c>
      <c r="E278" s="202" t="s">
        <v>238</v>
      </c>
      <c r="F278" s="203">
        <v>367</v>
      </c>
      <c r="G278" s="202" t="s">
        <v>239</v>
      </c>
      <c r="H278" s="202" t="s">
        <v>953</v>
      </c>
    </row>
    <row r="279" spans="1:8" ht="135">
      <c r="A279" s="202" t="s">
        <v>235</v>
      </c>
      <c r="B279" s="202">
        <v>296100</v>
      </c>
      <c r="C279" s="202" t="s">
        <v>954</v>
      </c>
      <c r="D279" s="202" t="s">
        <v>955</v>
      </c>
      <c r="E279" s="202" t="s">
        <v>238</v>
      </c>
      <c r="F279" s="203">
        <v>43282</v>
      </c>
      <c r="G279" s="202" t="s">
        <v>239</v>
      </c>
      <c r="H279" s="204" t="s">
        <v>956</v>
      </c>
    </row>
    <row r="280" spans="1:8">
      <c r="A280" s="202" t="s">
        <v>235</v>
      </c>
      <c r="B280" s="202">
        <v>297100</v>
      </c>
      <c r="C280" s="202" t="s">
        <v>957</v>
      </c>
      <c r="D280" s="202" t="s">
        <v>958</v>
      </c>
      <c r="E280" s="202" t="s">
        <v>238</v>
      </c>
      <c r="F280" s="203">
        <v>39995</v>
      </c>
      <c r="G280" s="202" t="s">
        <v>239</v>
      </c>
      <c r="H280" s="202" t="s">
        <v>959</v>
      </c>
    </row>
    <row r="281" spans="1:8">
      <c r="A281" s="202" t="s">
        <v>235</v>
      </c>
      <c r="B281" s="202">
        <v>297200</v>
      </c>
      <c r="C281" s="202" t="s">
        <v>960</v>
      </c>
      <c r="D281" s="202" t="s">
        <v>958</v>
      </c>
      <c r="E281" s="202" t="s">
        <v>238</v>
      </c>
      <c r="F281" s="203">
        <v>39995</v>
      </c>
      <c r="G281" s="202" t="s">
        <v>239</v>
      </c>
      <c r="H281" s="202" t="s">
        <v>961</v>
      </c>
    </row>
    <row r="282" spans="1:8">
      <c r="A282" s="202" t="s">
        <v>235</v>
      </c>
      <c r="B282" s="202">
        <v>297300</v>
      </c>
      <c r="C282" s="202" t="s">
        <v>962</v>
      </c>
      <c r="D282" s="202" t="s">
        <v>958</v>
      </c>
      <c r="E282" s="202" t="s">
        <v>238</v>
      </c>
      <c r="F282" s="203">
        <v>39995</v>
      </c>
      <c r="G282" s="202" t="s">
        <v>239</v>
      </c>
      <c r="H282" s="202" t="s">
        <v>963</v>
      </c>
    </row>
    <row r="283" spans="1:8">
      <c r="A283" s="202" t="s">
        <v>235</v>
      </c>
      <c r="B283" s="202">
        <v>297400</v>
      </c>
      <c r="C283" s="202" t="s">
        <v>964</v>
      </c>
      <c r="D283" s="202" t="s">
        <v>958</v>
      </c>
      <c r="E283" s="202" t="s">
        <v>238</v>
      </c>
      <c r="F283" s="203">
        <v>40360</v>
      </c>
      <c r="G283" s="202" t="s">
        <v>239</v>
      </c>
      <c r="H283" s="202" t="s">
        <v>965</v>
      </c>
    </row>
    <row r="284" spans="1:8">
      <c r="A284" s="202" t="s">
        <v>235</v>
      </c>
      <c r="B284" s="202">
        <v>297500</v>
      </c>
      <c r="C284" s="202" t="s">
        <v>966</v>
      </c>
      <c r="D284" s="202" t="s">
        <v>958</v>
      </c>
      <c r="E284" s="202" t="s">
        <v>238</v>
      </c>
      <c r="F284" s="203">
        <v>40360</v>
      </c>
      <c r="G284" s="202" t="s">
        <v>239</v>
      </c>
      <c r="H284" s="202" t="s">
        <v>967</v>
      </c>
    </row>
    <row r="285" spans="1:8">
      <c r="A285" s="202" t="s">
        <v>235</v>
      </c>
      <c r="B285" s="202">
        <v>297600</v>
      </c>
      <c r="C285" s="202" t="s">
        <v>968</v>
      </c>
      <c r="D285" s="202" t="s">
        <v>969</v>
      </c>
      <c r="E285" s="202" t="s">
        <v>238</v>
      </c>
      <c r="F285" s="203">
        <v>40360</v>
      </c>
      <c r="G285" s="202" t="s">
        <v>239</v>
      </c>
      <c r="H285" s="202" t="s">
        <v>967</v>
      </c>
    </row>
    <row r="286" spans="1:8">
      <c r="A286" s="202" t="s">
        <v>235</v>
      </c>
      <c r="B286" s="202">
        <v>298200</v>
      </c>
      <c r="C286" s="202" t="s">
        <v>970</v>
      </c>
      <c r="D286" s="202" t="s">
        <v>930</v>
      </c>
      <c r="E286" s="202" t="s">
        <v>238</v>
      </c>
      <c r="F286" s="203">
        <v>41091</v>
      </c>
      <c r="G286" s="202" t="s">
        <v>239</v>
      </c>
      <c r="H286" s="202" t="s">
        <v>880</v>
      </c>
    </row>
    <row r="287" spans="1:8">
      <c r="A287" s="202" t="s">
        <v>235</v>
      </c>
      <c r="B287" s="202">
        <v>298300</v>
      </c>
      <c r="C287" s="202" t="s">
        <v>971</v>
      </c>
      <c r="D287" s="202" t="s">
        <v>911</v>
      </c>
      <c r="E287" s="202" t="s">
        <v>238</v>
      </c>
      <c r="F287" s="203">
        <v>41091</v>
      </c>
      <c r="G287" s="202" t="s">
        <v>239</v>
      </c>
      <c r="H287" s="202" t="s">
        <v>880</v>
      </c>
    </row>
    <row r="288" spans="1:8">
      <c r="A288" s="202" t="s">
        <v>235</v>
      </c>
      <c r="B288" s="202">
        <v>299000</v>
      </c>
      <c r="C288" s="202" t="s">
        <v>972</v>
      </c>
      <c r="D288" s="202" t="s">
        <v>973</v>
      </c>
      <c r="E288" s="202" t="s">
        <v>238</v>
      </c>
      <c r="F288" s="203">
        <v>367</v>
      </c>
      <c r="G288" s="202" t="s">
        <v>239</v>
      </c>
      <c r="H288" s="202" t="s">
        <v>974</v>
      </c>
    </row>
    <row r="289" spans="1:8">
      <c r="A289" s="202" t="s">
        <v>235</v>
      </c>
      <c r="B289" s="202">
        <v>310000</v>
      </c>
      <c r="C289" s="202" t="s">
        <v>975</v>
      </c>
      <c r="D289" s="202" t="s">
        <v>976</v>
      </c>
      <c r="E289" s="202" t="s">
        <v>238</v>
      </c>
      <c r="F289" s="203">
        <v>367</v>
      </c>
      <c r="G289" s="202" t="s">
        <v>239</v>
      </c>
    </row>
    <row r="290" spans="1:8">
      <c r="A290" s="202" t="s">
        <v>235</v>
      </c>
      <c r="B290" s="202">
        <v>351000</v>
      </c>
      <c r="C290" s="202" t="s">
        <v>977</v>
      </c>
      <c r="D290" s="202" t="s">
        <v>978</v>
      </c>
      <c r="E290" s="202" t="s">
        <v>238</v>
      </c>
      <c r="F290" s="203">
        <v>367</v>
      </c>
      <c r="G290" s="202" t="s">
        <v>239</v>
      </c>
    </row>
    <row r="291" spans="1:8">
      <c r="A291" s="202" t="s">
        <v>235</v>
      </c>
      <c r="B291" s="202">
        <v>360000</v>
      </c>
      <c r="C291" s="202" t="s">
        <v>979</v>
      </c>
      <c r="D291" s="202" t="s">
        <v>980</v>
      </c>
      <c r="E291" s="202" t="s">
        <v>238</v>
      </c>
      <c r="F291" s="203">
        <v>39264</v>
      </c>
      <c r="G291" s="202" t="s">
        <v>239</v>
      </c>
    </row>
    <row r="292" spans="1:8">
      <c r="A292" s="202" t="s">
        <v>235</v>
      </c>
      <c r="B292" s="202">
        <v>381000</v>
      </c>
      <c r="C292" s="202" t="s">
        <v>981</v>
      </c>
      <c r="D292" s="202" t="s">
        <v>982</v>
      </c>
      <c r="E292" s="202" t="s">
        <v>238</v>
      </c>
      <c r="F292" s="203">
        <v>367</v>
      </c>
      <c r="G292" s="202" t="s">
        <v>239</v>
      </c>
    </row>
    <row r="293" spans="1:8">
      <c r="A293" s="202" t="s">
        <v>235</v>
      </c>
      <c r="B293" s="202">
        <v>382000</v>
      </c>
      <c r="C293" s="202" t="s">
        <v>983</v>
      </c>
      <c r="D293" s="202" t="s">
        <v>984</v>
      </c>
      <c r="E293" s="202" t="s">
        <v>238</v>
      </c>
      <c r="F293" s="203">
        <v>367</v>
      </c>
      <c r="G293" s="202" t="s">
        <v>239</v>
      </c>
    </row>
    <row r="294" spans="1:8">
      <c r="A294" s="202" t="s">
        <v>235</v>
      </c>
      <c r="B294" s="202">
        <v>383000</v>
      </c>
      <c r="C294" s="202" t="s">
        <v>985</v>
      </c>
      <c r="D294" s="202" t="s">
        <v>986</v>
      </c>
      <c r="E294" s="202" t="s">
        <v>238</v>
      </c>
      <c r="F294" s="203">
        <v>367</v>
      </c>
      <c r="G294" s="202" t="s">
        <v>239</v>
      </c>
    </row>
    <row r="295" spans="1:8">
      <c r="A295" s="202" t="s">
        <v>235</v>
      </c>
      <c r="B295" s="202">
        <v>384000</v>
      </c>
      <c r="C295" s="202" t="s">
        <v>987</v>
      </c>
      <c r="D295" s="202" t="s">
        <v>988</v>
      </c>
      <c r="E295" s="202" t="s">
        <v>238</v>
      </c>
      <c r="F295" s="203">
        <v>39630</v>
      </c>
      <c r="G295" s="202" t="s">
        <v>239</v>
      </c>
    </row>
    <row r="296" spans="1:8">
      <c r="A296" s="202" t="s">
        <v>235</v>
      </c>
      <c r="B296" s="202">
        <v>399999</v>
      </c>
      <c r="C296" s="202" t="s">
        <v>989</v>
      </c>
      <c r="D296" s="202" t="s">
        <v>990</v>
      </c>
      <c r="E296" s="202" t="s">
        <v>238</v>
      </c>
      <c r="F296" s="203">
        <v>41456</v>
      </c>
      <c r="G296" s="202" t="s">
        <v>239</v>
      </c>
      <c r="H296" s="202" t="s">
        <v>991</v>
      </c>
    </row>
    <row r="297" spans="1:8">
      <c r="A297" s="202" t="s">
        <v>235</v>
      </c>
      <c r="B297" s="202">
        <v>400000</v>
      </c>
      <c r="C297" s="202" t="s">
        <v>992</v>
      </c>
      <c r="D297" s="202" t="s">
        <v>993</v>
      </c>
      <c r="E297" s="202" t="s">
        <v>994</v>
      </c>
      <c r="F297" s="203">
        <v>367</v>
      </c>
      <c r="G297" s="202" t="s">
        <v>239</v>
      </c>
    </row>
    <row r="298" spans="1:8">
      <c r="A298" s="202" t="s">
        <v>235</v>
      </c>
      <c r="B298" s="202">
        <v>400005</v>
      </c>
      <c r="C298" s="202" t="s">
        <v>995</v>
      </c>
      <c r="D298" s="202" t="s">
        <v>996</v>
      </c>
      <c r="E298" s="202" t="s">
        <v>994</v>
      </c>
      <c r="F298" s="203">
        <v>367</v>
      </c>
      <c r="G298" s="202" t="s">
        <v>239</v>
      </c>
    </row>
    <row r="299" spans="1:8">
      <c r="A299" s="202" t="s">
        <v>235</v>
      </c>
      <c r="B299" s="202">
        <v>400006</v>
      </c>
      <c r="C299" s="202" t="s">
        <v>997</v>
      </c>
      <c r="D299" s="202" t="s">
        <v>998</v>
      </c>
      <c r="E299" s="202" t="s">
        <v>994</v>
      </c>
      <c r="F299" s="203">
        <v>367</v>
      </c>
      <c r="G299" s="202" t="s">
        <v>239</v>
      </c>
    </row>
    <row r="300" spans="1:8">
      <c r="A300" s="202" t="s">
        <v>235</v>
      </c>
      <c r="B300" s="202">
        <v>411120</v>
      </c>
      <c r="C300" s="202" t="s">
        <v>999</v>
      </c>
      <c r="D300" s="202" t="s">
        <v>1000</v>
      </c>
      <c r="E300" s="202" t="s">
        <v>238</v>
      </c>
      <c r="F300" s="203">
        <v>367</v>
      </c>
      <c r="G300" s="202" t="s">
        <v>239</v>
      </c>
      <c r="H300" s="202" t="s">
        <v>1001</v>
      </c>
    </row>
    <row r="301" spans="1:8">
      <c r="A301" s="202" t="s">
        <v>235</v>
      </c>
      <c r="B301" s="202">
        <v>411130</v>
      </c>
      <c r="C301" s="202" t="s">
        <v>1002</v>
      </c>
      <c r="D301" s="202" t="s">
        <v>1000</v>
      </c>
      <c r="E301" s="202" t="s">
        <v>238</v>
      </c>
      <c r="F301" s="203">
        <v>367</v>
      </c>
      <c r="G301" s="202" t="s">
        <v>239</v>
      </c>
      <c r="H301" s="202" t="s">
        <v>1003</v>
      </c>
    </row>
    <row r="302" spans="1:8">
      <c r="A302" s="202" t="s">
        <v>235</v>
      </c>
      <c r="B302" s="202">
        <v>411140</v>
      </c>
      <c r="C302" s="202" t="s">
        <v>1004</v>
      </c>
      <c r="D302" s="202" t="s">
        <v>1000</v>
      </c>
      <c r="E302" s="202" t="s">
        <v>238</v>
      </c>
      <c r="F302" s="203">
        <v>367</v>
      </c>
      <c r="G302" s="202" t="s">
        <v>239</v>
      </c>
      <c r="H302" s="202" t="s">
        <v>1005</v>
      </c>
    </row>
    <row r="303" spans="1:8">
      <c r="A303" s="202" t="s">
        <v>235</v>
      </c>
      <c r="B303" s="202">
        <v>411150</v>
      </c>
      <c r="C303" s="202" t="s">
        <v>1006</v>
      </c>
      <c r="D303" s="202" t="s">
        <v>1000</v>
      </c>
      <c r="E303" s="202" t="s">
        <v>238</v>
      </c>
      <c r="F303" s="203">
        <v>367</v>
      </c>
      <c r="G303" s="202" t="s">
        <v>239</v>
      </c>
      <c r="H303" s="202" t="s">
        <v>1007</v>
      </c>
    </row>
    <row r="304" spans="1:8">
      <c r="A304" s="202" t="s">
        <v>235</v>
      </c>
      <c r="B304" s="202">
        <v>411160</v>
      </c>
      <c r="C304" s="202" t="s">
        <v>1008</v>
      </c>
      <c r="D304" s="202" t="s">
        <v>1000</v>
      </c>
      <c r="E304" s="202" t="s">
        <v>238</v>
      </c>
      <c r="F304" s="203">
        <v>367</v>
      </c>
      <c r="G304" s="202" t="s">
        <v>239</v>
      </c>
      <c r="H304" s="202" t="s">
        <v>1009</v>
      </c>
    </row>
    <row r="305" spans="1:8">
      <c r="A305" s="202" t="s">
        <v>235</v>
      </c>
      <c r="B305" s="202">
        <v>411170</v>
      </c>
      <c r="C305" s="202" t="s">
        <v>1010</v>
      </c>
      <c r="D305" s="202" t="s">
        <v>1011</v>
      </c>
      <c r="E305" s="202" t="s">
        <v>238</v>
      </c>
      <c r="F305" s="203">
        <v>367</v>
      </c>
      <c r="G305" s="202" t="s">
        <v>239</v>
      </c>
      <c r="H305" s="202" t="s">
        <v>1012</v>
      </c>
    </row>
    <row r="306" spans="1:8">
      <c r="A306" s="202" t="s">
        <v>235</v>
      </c>
      <c r="B306" s="202">
        <v>411180</v>
      </c>
      <c r="C306" s="202" t="s">
        <v>1013</v>
      </c>
      <c r="D306" s="202" t="s">
        <v>1000</v>
      </c>
      <c r="E306" s="202" t="s">
        <v>238</v>
      </c>
      <c r="F306" s="203">
        <v>40360</v>
      </c>
      <c r="G306" s="202" t="s">
        <v>239</v>
      </c>
      <c r="H306" s="202" t="s">
        <v>1014</v>
      </c>
    </row>
    <row r="307" spans="1:8" ht="45">
      <c r="A307" s="202" t="s">
        <v>235</v>
      </c>
      <c r="B307" s="202">
        <v>411200</v>
      </c>
      <c r="C307" s="202" t="s">
        <v>1015</v>
      </c>
      <c r="D307" s="202" t="s">
        <v>1016</v>
      </c>
      <c r="E307" s="202" t="s">
        <v>238</v>
      </c>
      <c r="F307" s="203">
        <v>39630</v>
      </c>
      <c r="G307" s="202" t="s">
        <v>239</v>
      </c>
      <c r="H307" s="204" t="s">
        <v>1017</v>
      </c>
    </row>
    <row r="308" spans="1:8">
      <c r="A308" s="202" t="s">
        <v>235</v>
      </c>
      <c r="B308" s="202">
        <v>411205</v>
      </c>
      <c r="C308" s="202" t="s">
        <v>1018</v>
      </c>
      <c r="D308" s="202" t="s">
        <v>1016</v>
      </c>
      <c r="E308" s="202" t="s">
        <v>238</v>
      </c>
      <c r="F308" s="203">
        <v>39630</v>
      </c>
      <c r="G308" s="202" t="s">
        <v>239</v>
      </c>
      <c r="H308" s="202" t="s">
        <v>1019</v>
      </c>
    </row>
    <row r="309" spans="1:8">
      <c r="A309" s="202" t="s">
        <v>235</v>
      </c>
      <c r="B309" s="202">
        <v>411210</v>
      </c>
      <c r="C309" s="202" t="s">
        <v>1020</v>
      </c>
      <c r="D309" s="202" t="s">
        <v>1021</v>
      </c>
      <c r="E309" s="202" t="s">
        <v>238</v>
      </c>
      <c r="F309" s="203">
        <v>367</v>
      </c>
      <c r="G309" s="202" t="s">
        <v>239</v>
      </c>
      <c r="H309" s="202" t="s">
        <v>1022</v>
      </c>
    </row>
    <row r="310" spans="1:8">
      <c r="A310" s="202" t="s">
        <v>235</v>
      </c>
      <c r="B310" s="202">
        <v>411220</v>
      </c>
      <c r="C310" s="202" t="s">
        <v>1023</v>
      </c>
      <c r="D310" s="202" t="s">
        <v>1021</v>
      </c>
      <c r="E310" s="202" t="s">
        <v>238</v>
      </c>
      <c r="F310" s="203">
        <v>367</v>
      </c>
      <c r="G310" s="202" t="s">
        <v>239</v>
      </c>
      <c r="H310" s="202" t="s">
        <v>1024</v>
      </c>
    </row>
    <row r="311" spans="1:8">
      <c r="A311" s="202" t="s">
        <v>235</v>
      </c>
      <c r="B311" s="202">
        <v>411230</v>
      </c>
      <c r="C311" s="202" t="s">
        <v>1025</v>
      </c>
      <c r="D311" s="202" t="s">
        <v>1021</v>
      </c>
      <c r="E311" s="202" t="s">
        <v>238</v>
      </c>
      <c r="F311" s="203">
        <v>367</v>
      </c>
      <c r="G311" s="202" t="s">
        <v>239</v>
      </c>
      <c r="H311" s="202" t="s">
        <v>1026</v>
      </c>
    </row>
    <row r="312" spans="1:8">
      <c r="A312" s="202" t="s">
        <v>235</v>
      </c>
      <c r="B312" s="202">
        <v>411240</v>
      </c>
      <c r="C312" s="202" t="s">
        <v>1027</v>
      </c>
      <c r="D312" s="202" t="s">
        <v>1021</v>
      </c>
      <c r="E312" s="202" t="s">
        <v>238</v>
      </c>
      <c r="F312" s="203">
        <v>367</v>
      </c>
      <c r="G312" s="202" t="s">
        <v>239</v>
      </c>
      <c r="H312" s="202" t="s">
        <v>1028</v>
      </c>
    </row>
    <row r="313" spans="1:8">
      <c r="A313" s="202" t="s">
        <v>235</v>
      </c>
      <c r="B313" s="202">
        <v>411250</v>
      </c>
      <c r="C313" s="202" t="s">
        <v>1029</v>
      </c>
      <c r="D313" s="202" t="s">
        <v>1021</v>
      </c>
      <c r="E313" s="202" t="s">
        <v>238</v>
      </c>
      <c r="F313" s="203">
        <v>38899</v>
      </c>
      <c r="G313" s="202" t="s">
        <v>239</v>
      </c>
      <c r="H313" s="202" t="s">
        <v>1030</v>
      </c>
    </row>
    <row r="314" spans="1:8">
      <c r="A314" s="202" t="s">
        <v>235</v>
      </c>
      <c r="B314" s="202">
        <v>411290</v>
      </c>
      <c r="C314" s="202" t="s">
        <v>1031</v>
      </c>
      <c r="D314" s="202" t="s">
        <v>1016</v>
      </c>
      <c r="E314" s="202" t="s">
        <v>238</v>
      </c>
      <c r="F314" s="203">
        <v>40725</v>
      </c>
      <c r="G314" s="202" t="s">
        <v>239</v>
      </c>
      <c r="H314" s="202" t="s">
        <v>1032</v>
      </c>
    </row>
    <row r="315" spans="1:8">
      <c r="A315" s="202" t="s">
        <v>235</v>
      </c>
      <c r="B315" s="202">
        <v>411300</v>
      </c>
      <c r="C315" s="202" t="s">
        <v>1033</v>
      </c>
      <c r="D315" s="202" t="s">
        <v>1034</v>
      </c>
      <c r="E315" s="202" t="s">
        <v>238</v>
      </c>
      <c r="F315" s="203">
        <v>39630</v>
      </c>
      <c r="G315" s="202" t="s">
        <v>239</v>
      </c>
      <c r="H315" s="202" t="s">
        <v>1035</v>
      </c>
    </row>
    <row r="316" spans="1:8">
      <c r="A316" s="202" t="s">
        <v>235</v>
      </c>
      <c r="B316" s="202">
        <v>411310</v>
      </c>
      <c r="C316" s="202" t="s">
        <v>1036</v>
      </c>
      <c r="D316" s="202" t="s">
        <v>1037</v>
      </c>
      <c r="E316" s="202" t="s">
        <v>238</v>
      </c>
      <c r="F316" s="203">
        <v>39630</v>
      </c>
      <c r="G316" s="202" t="s">
        <v>239</v>
      </c>
      <c r="H316" s="202" t="s">
        <v>1038</v>
      </c>
    </row>
    <row r="317" spans="1:8">
      <c r="A317" s="202" t="s">
        <v>235</v>
      </c>
      <c r="B317" s="202">
        <v>411400</v>
      </c>
      <c r="C317" s="202" t="s">
        <v>1039</v>
      </c>
      <c r="D317" s="202" t="s">
        <v>1040</v>
      </c>
      <c r="E317" s="202" t="s">
        <v>238</v>
      </c>
      <c r="F317" s="203">
        <v>39630</v>
      </c>
      <c r="G317" s="202" t="s">
        <v>239</v>
      </c>
      <c r="H317" s="202" t="s">
        <v>1041</v>
      </c>
    </row>
    <row r="318" spans="1:8">
      <c r="A318" s="202" t="s">
        <v>235</v>
      </c>
      <c r="B318" s="202">
        <v>411410</v>
      </c>
      <c r="C318" s="202" t="s">
        <v>1042</v>
      </c>
      <c r="D318" s="202" t="s">
        <v>1040</v>
      </c>
      <c r="E318" s="202" t="s">
        <v>238</v>
      </c>
      <c r="F318" s="203">
        <v>39630</v>
      </c>
      <c r="G318" s="202" t="s">
        <v>239</v>
      </c>
      <c r="H318" s="202" t="s">
        <v>1043</v>
      </c>
    </row>
    <row r="319" spans="1:8">
      <c r="A319" s="202" t="s">
        <v>235</v>
      </c>
      <c r="B319" s="202">
        <v>411420</v>
      </c>
      <c r="C319" s="202" t="s">
        <v>1044</v>
      </c>
      <c r="D319" s="202" t="s">
        <v>1040</v>
      </c>
      <c r="E319" s="202" t="s">
        <v>238</v>
      </c>
      <c r="F319" s="203">
        <v>39630</v>
      </c>
      <c r="G319" s="202" t="s">
        <v>239</v>
      </c>
      <c r="H319" s="202" t="s">
        <v>1045</v>
      </c>
    </row>
    <row r="320" spans="1:8">
      <c r="A320" s="202" t="s">
        <v>235</v>
      </c>
      <c r="B320" s="202">
        <v>411430</v>
      </c>
      <c r="C320" s="202" t="s">
        <v>1046</v>
      </c>
      <c r="D320" s="202" t="s">
        <v>1040</v>
      </c>
      <c r="E320" s="202" t="s">
        <v>238</v>
      </c>
      <c r="F320" s="203">
        <v>39630</v>
      </c>
      <c r="G320" s="202" t="s">
        <v>239</v>
      </c>
      <c r="H320" s="202" t="s">
        <v>1047</v>
      </c>
    </row>
    <row r="321" spans="1:8">
      <c r="A321" s="202" t="s">
        <v>235</v>
      </c>
      <c r="B321" s="202">
        <v>411500</v>
      </c>
      <c r="C321" s="202" t="s">
        <v>1048</v>
      </c>
      <c r="D321" s="202" t="s">
        <v>1049</v>
      </c>
      <c r="E321" s="202" t="s">
        <v>238</v>
      </c>
      <c r="F321" s="203">
        <v>41456</v>
      </c>
      <c r="G321" s="202" t="s">
        <v>239</v>
      </c>
      <c r="H321" s="202" t="s">
        <v>1050</v>
      </c>
    </row>
    <row r="322" spans="1:8">
      <c r="A322" s="202" t="s">
        <v>235</v>
      </c>
      <c r="B322" s="202">
        <v>411920</v>
      </c>
      <c r="C322" s="202" t="s">
        <v>1051</v>
      </c>
      <c r="D322" s="202" t="s">
        <v>1052</v>
      </c>
      <c r="E322" s="202" t="s">
        <v>238</v>
      </c>
      <c r="F322" s="203">
        <v>367</v>
      </c>
      <c r="G322" s="202" t="s">
        <v>239</v>
      </c>
      <c r="H322" s="202" t="s">
        <v>1053</v>
      </c>
    </row>
    <row r="323" spans="1:8">
      <c r="A323" s="202" t="s">
        <v>235</v>
      </c>
      <c r="B323" s="202">
        <v>411930</v>
      </c>
      <c r="C323" s="202" t="s">
        <v>1054</v>
      </c>
      <c r="D323" s="202" t="s">
        <v>1055</v>
      </c>
      <c r="E323" s="202" t="s">
        <v>238</v>
      </c>
      <c r="F323" s="203">
        <v>367</v>
      </c>
      <c r="G323" s="202" t="s">
        <v>239</v>
      </c>
      <c r="H323" s="202" t="s">
        <v>1056</v>
      </c>
    </row>
    <row r="324" spans="1:8">
      <c r="A324" s="202" t="s">
        <v>235</v>
      </c>
      <c r="B324" s="202">
        <v>412100</v>
      </c>
      <c r="C324" s="202" t="s">
        <v>1057</v>
      </c>
      <c r="D324" s="202" t="s">
        <v>1057</v>
      </c>
      <c r="E324" s="202" t="s">
        <v>238</v>
      </c>
      <c r="F324" s="203">
        <v>39264</v>
      </c>
      <c r="G324" s="202" t="s">
        <v>239</v>
      </c>
      <c r="H324" s="202" t="s">
        <v>1058</v>
      </c>
    </row>
    <row r="325" spans="1:8">
      <c r="A325" s="202" t="s">
        <v>235</v>
      </c>
      <c r="B325" s="202">
        <v>412101</v>
      </c>
      <c r="C325" s="202" t="s">
        <v>1059</v>
      </c>
      <c r="D325" s="202" t="s">
        <v>1060</v>
      </c>
      <c r="E325" s="202" t="s">
        <v>238</v>
      </c>
      <c r="F325" s="203">
        <v>39264</v>
      </c>
      <c r="G325" s="202" t="s">
        <v>239</v>
      </c>
      <c r="H325" s="202" t="s">
        <v>1061</v>
      </c>
    </row>
    <row r="326" spans="1:8">
      <c r="A326" s="202" t="s">
        <v>235</v>
      </c>
      <c r="B326" s="202">
        <v>412103</v>
      </c>
      <c r="C326" s="202" t="s">
        <v>1062</v>
      </c>
      <c r="D326" s="202" t="s">
        <v>784</v>
      </c>
      <c r="E326" s="202" t="s">
        <v>238</v>
      </c>
      <c r="F326" s="203">
        <v>41456</v>
      </c>
      <c r="G326" s="202" t="s">
        <v>239</v>
      </c>
      <c r="H326" s="202" t="s">
        <v>1063</v>
      </c>
    </row>
    <row r="327" spans="1:8">
      <c r="A327" s="202" t="s">
        <v>235</v>
      </c>
      <c r="B327" s="202">
        <v>412105</v>
      </c>
      <c r="C327" s="202" t="s">
        <v>1064</v>
      </c>
      <c r="D327" s="202" t="s">
        <v>1065</v>
      </c>
      <c r="E327" s="202" t="s">
        <v>238</v>
      </c>
      <c r="F327" s="203">
        <v>367</v>
      </c>
      <c r="G327" s="202" t="s">
        <v>239</v>
      </c>
      <c r="H327" s="202" t="s">
        <v>1066</v>
      </c>
    </row>
    <row r="328" spans="1:8">
      <c r="A328" s="202" t="s">
        <v>235</v>
      </c>
      <c r="B328" s="202">
        <v>412111</v>
      </c>
      <c r="C328" s="202" t="s">
        <v>1067</v>
      </c>
      <c r="D328" s="202" t="s">
        <v>1065</v>
      </c>
      <c r="E328" s="202" t="s">
        <v>238</v>
      </c>
      <c r="F328" s="203">
        <v>39264</v>
      </c>
      <c r="G328" s="202" t="s">
        <v>239</v>
      </c>
      <c r="H328" s="202" t="s">
        <v>1068</v>
      </c>
    </row>
    <row r="329" spans="1:8">
      <c r="A329" s="202" t="s">
        <v>235</v>
      </c>
      <c r="B329" s="202">
        <v>412112</v>
      </c>
      <c r="C329" s="202" t="s">
        <v>1069</v>
      </c>
      <c r="D329" s="202" t="s">
        <v>1065</v>
      </c>
      <c r="E329" s="202" t="s">
        <v>238</v>
      </c>
      <c r="F329" s="203">
        <v>39264</v>
      </c>
      <c r="G329" s="202" t="s">
        <v>239</v>
      </c>
      <c r="H329" s="202" t="s">
        <v>1070</v>
      </c>
    </row>
    <row r="330" spans="1:8">
      <c r="A330" s="202" t="s">
        <v>235</v>
      </c>
      <c r="B330" s="202">
        <v>412113</v>
      </c>
      <c r="C330" s="202" t="s">
        <v>1071</v>
      </c>
      <c r="D330" s="202" t="s">
        <v>1065</v>
      </c>
      <c r="E330" s="202" t="s">
        <v>238</v>
      </c>
      <c r="F330" s="203">
        <v>39264</v>
      </c>
      <c r="G330" s="202" t="s">
        <v>239</v>
      </c>
      <c r="H330" s="202" t="s">
        <v>1072</v>
      </c>
    </row>
    <row r="331" spans="1:8">
      <c r="A331" s="202" t="s">
        <v>235</v>
      </c>
      <c r="B331" s="202">
        <v>412114</v>
      </c>
      <c r="C331" s="202" t="s">
        <v>1073</v>
      </c>
      <c r="D331" s="202" t="s">
        <v>1065</v>
      </c>
      <c r="E331" s="202" t="s">
        <v>238</v>
      </c>
      <c r="F331" s="203">
        <v>39630</v>
      </c>
      <c r="G331" s="202" t="s">
        <v>239</v>
      </c>
      <c r="H331" s="202" t="s">
        <v>1074</v>
      </c>
    </row>
    <row r="332" spans="1:8">
      <c r="A332" s="202" t="s">
        <v>235</v>
      </c>
      <c r="B332" s="202">
        <v>412115</v>
      </c>
      <c r="C332" s="202" t="s">
        <v>1075</v>
      </c>
      <c r="D332" s="202" t="s">
        <v>1065</v>
      </c>
      <c r="E332" s="202" t="s">
        <v>238</v>
      </c>
      <c r="F332" s="203">
        <v>39630</v>
      </c>
      <c r="G332" s="202" t="s">
        <v>239</v>
      </c>
      <c r="H332" s="202" t="s">
        <v>1076</v>
      </c>
    </row>
    <row r="333" spans="1:8" ht="75">
      <c r="A333" s="202" t="s">
        <v>235</v>
      </c>
      <c r="B333" s="202">
        <v>412116</v>
      </c>
      <c r="C333" s="202" t="s">
        <v>1077</v>
      </c>
      <c r="D333" s="202" t="s">
        <v>1065</v>
      </c>
      <c r="E333" s="202" t="s">
        <v>238</v>
      </c>
      <c r="F333" s="203">
        <v>40360</v>
      </c>
      <c r="G333" s="202" t="s">
        <v>239</v>
      </c>
      <c r="H333" s="204" t="s">
        <v>1078</v>
      </c>
    </row>
    <row r="334" spans="1:8">
      <c r="A334" s="202" t="s">
        <v>235</v>
      </c>
      <c r="B334" s="202">
        <v>412151</v>
      </c>
      <c r="C334" s="202" t="s">
        <v>1079</v>
      </c>
      <c r="D334" s="202" t="s">
        <v>1080</v>
      </c>
      <c r="E334" s="202" t="s">
        <v>238</v>
      </c>
      <c r="F334" s="203">
        <v>39630</v>
      </c>
      <c r="G334" s="202" t="s">
        <v>239</v>
      </c>
      <c r="H334" s="202" t="s">
        <v>1081</v>
      </c>
    </row>
    <row r="335" spans="1:8">
      <c r="A335" s="202" t="s">
        <v>235</v>
      </c>
      <c r="B335" s="202">
        <v>412152</v>
      </c>
      <c r="C335" s="202" t="s">
        <v>1082</v>
      </c>
      <c r="D335" s="202" t="s">
        <v>1083</v>
      </c>
      <c r="E335" s="202" t="s">
        <v>238</v>
      </c>
      <c r="F335" s="203">
        <v>39995</v>
      </c>
      <c r="G335" s="202" t="s">
        <v>239</v>
      </c>
      <c r="H335" s="202" t="s">
        <v>1084</v>
      </c>
    </row>
    <row r="336" spans="1:8">
      <c r="A336" s="202" t="s">
        <v>235</v>
      </c>
      <c r="B336" s="202">
        <v>412153</v>
      </c>
      <c r="C336" s="202" t="s">
        <v>1085</v>
      </c>
      <c r="D336" s="202" t="s">
        <v>1086</v>
      </c>
      <c r="E336" s="202" t="s">
        <v>238</v>
      </c>
      <c r="F336" s="203">
        <v>39995</v>
      </c>
      <c r="G336" s="202" t="s">
        <v>239</v>
      </c>
      <c r="H336" s="202" t="s">
        <v>1087</v>
      </c>
    </row>
    <row r="337" spans="1:8" ht="75">
      <c r="A337" s="202" t="s">
        <v>235</v>
      </c>
      <c r="B337" s="202">
        <v>412154</v>
      </c>
      <c r="C337" s="202" t="s">
        <v>1088</v>
      </c>
      <c r="D337" s="202" t="s">
        <v>1089</v>
      </c>
      <c r="E337" s="202" t="s">
        <v>238</v>
      </c>
      <c r="F337" s="203">
        <v>40360</v>
      </c>
      <c r="G337" s="202" t="s">
        <v>239</v>
      </c>
      <c r="H337" s="204" t="s">
        <v>1078</v>
      </c>
    </row>
    <row r="338" spans="1:8">
      <c r="A338" s="202" t="s">
        <v>235</v>
      </c>
      <c r="B338" s="202">
        <v>412160</v>
      </c>
      <c r="C338" s="202" t="s">
        <v>1090</v>
      </c>
      <c r="D338" s="202" t="s">
        <v>1065</v>
      </c>
      <c r="E338" s="202" t="s">
        <v>238</v>
      </c>
      <c r="F338" s="203">
        <v>367</v>
      </c>
      <c r="G338" s="202" t="s">
        <v>239</v>
      </c>
      <c r="H338" s="202" t="s">
        <v>1091</v>
      </c>
    </row>
    <row r="339" spans="1:8">
      <c r="A339" s="202" t="s">
        <v>235</v>
      </c>
      <c r="B339" s="202">
        <v>412170</v>
      </c>
      <c r="C339" s="202" t="s">
        <v>1092</v>
      </c>
      <c r="D339" s="202" t="s">
        <v>1065</v>
      </c>
      <c r="E339" s="202" t="s">
        <v>238</v>
      </c>
      <c r="F339" s="203">
        <v>367</v>
      </c>
      <c r="G339" s="202" t="s">
        <v>239</v>
      </c>
      <c r="H339" s="202" t="s">
        <v>1093</v>
      </c>
    </row>
    <row r="340" spans="1:8">
      <c r="A340" s="202" t="s">
        <v>235</v>
      </c>
      <c r="B340" s="202">
        <v>412180</v>
      </c>
      <c r="C340" s="202" t="s">
        <v>1094</v>
      </c>
      <c r="D340" s="202" t="s">
        <v>1095</v>
      </c>
      <c r="E340" s="202" t="s">
        <v>238</v>
      </c>
      <c r="F340" s="203">
        <v>367</v>
      </c>
      <c r="G340" s="202" t="s">
        <v>239</v>
      </c>
      <c r="H340" s="202" t="s">
        <v>1096</v>
      </c>
    </row>
    <row r="341" spans="1:8">
      <c r="A341" s="202" t="s">
        <v>235</v>
      </c>
      <c r="B341" s="202">
        <v>412190</v>
      </c>
      <c r="C341" s="202" t="s">
        <v>1097</v>
      </c>
      <c r="D341" s="202" t="s">
        <v>925</v>
      </c>
      <c r="E341" s="202" t="s">
        <v>238</v>
      </c>
      <c r="F341" s="203">
        <v>367</v>
      </c>
      <c r="G341" s="202" t="s">
        <v>239</v>
      </c>
      <c r="H341" s="202" t="s">
        <v>1098</v>
      </c>
    </row>
    <row r="342" spans="1:8">
      <c r="A342" s="202" t="s">
        <v>235</v>
      </c>
      <c r="B342" s="202">
        <v>412200</v>
      </c>
      <c r="C342" s="202" t="s">
        <v>1099</v>
      </c>
      <c r="D342" s="202" t="s">
        <v>1100</v>
      </c>
      <c r="E342" s="202" t="s">
        <v>238</v>
      </c>
      <c r="F342" s="203">
        <v>39264</v>
      </c>
      <c r="G342" s="202" t="s">
        <v>239</v>
      </c>
      <c r="H342" s="202" t="s">
        <v>1101</v>
      </c>
    </row>
    <row r="343" spans="1:8">
      <c r="A343" s="202" t="s">
        <v>235</v>
      </c>
      <c r="B343" s="202">
        <v>412205</v>
      </c>
      <c r="C343" s="202" t="s">
        <v>1102</v>
      </c>
      <c r="D343" s="202" t="s">
        <v>1103</v>
      </c>
      <c r="E343" s="202" t="s">
        <v>238</v>
      </c>
      <c r="F343" s="203">
        <v>367</v>
      </c>
      <c r="G343" s="202" t="s">
        <v>239</v>
      </c>
      <c r="H343" s="202" t="s">
        <v>1104</v>
      </c>
    </row>
    <row r="344" spans="1:8">
      <c r="A344" s="202" t="s">
        <v>235</v>
      </c>
      <c r="B344" s="202">
        <v>412211</v>
      </c>
      <c r="C344" s="202" t="s">
        <v>1105</v>
      </c>
      <c r="D344" s="202" t="s">
        <v>1106</v>
      </c>
      <c r="E344" s="202" t="s">
        <v>238</v>
      </c>
      <c r="F344" s="203">
        <v>39264</v>
      </c>
      <c r="G344" s="202" t="s">
        <v>239</v>
      </c>
      <c r="H344" s="202" t="s">
        <v>1107</v>
      </c>
    </row>
    <row r="345" spans="1:8">
      <c r="A345" s="202" t="s">
        <v>235</v>
      </c>
      <c r="B345" s="202">
        <v>412270</v>
      </c>
      <c r="C345" s="202" t="s">
        <v>1108</v>
      </c>
      <c r="D345" s="202" t="s">
        <v>1103</v>
      </c>
      <c r="E345" s="202" t="s">
        <v>238</v>
      </c>
      <c r="F345" s="203">
        <v>41456</v>
      </c>
      <c r="G345" s="202" t="s">
        <v>239</v>
      </c>
    </row>
    <row r="346" spans="1:8">
      <c r="A346" s="202" t="s">
        <v>235</v>
      </c>
      <c r="B346" s="202">
        <v>412300</v>
      </c>
      <c r="C346" s="202" t="s">
        <v>1109</v>
      </c>
      <c r="D346" s="202" t="s">
        <v>1110</v>
      </c>
      <c r="E346" s="202" t="s">
        <v>238</v>
      </c>
      <c r="F346" s="203">
        <v>39264</v>
      </c>
      <c r="G346" s="202" t="s">
        <v>239</v>
      </c>
      <c r="H346" s="202" t="s">
        <v>1111</v>
      </c>
    </row>
    <row r="347" spans="1:8">
      <c r="A347" s="202" t="s">
        <v>235</v>
      </c>
      <c r="B347" s="202">
        <v>412305</v>
      </c>
      <c r="C347" s="202" t="s">
        <v>1112</v>
      </c>
      <c r="D347" s="202" t="s">
        <v>1110</v>
      </c>
      <c r="E347" s="202" t="s">
        <v>238</v>
      </c>
      <c r="F347" s="203">
        <v>367</v>
      </c>
      <c r="G347" s="202" t="s">
        <v>239</v>
      </c>
      <c r="H347" s="202" t="s">
        <v>1113</v>
      </c>
    </row>
    <row r="348" spans="1:8">
      <c r="A348" s="202" t="s">
        <v>235</v>
      </c>
      <c r="B348" s="202">
        <v>412355</v>
      </c>
      <c r="C348" s="202" t="s">
        <v>1114</v>
      </c>
      <c r="D348" s="202" t="s">
        <v>1115</v>
      </c>
      <c r="E348" s="202" t="s">
        <v>238</v>
      </c>
      <c r="F348" s="203">
        <v>41456</v>
      </c>
      <c r="G348" s="202" t="s">
        <v>239</v>
      </c>
      <c r="H348" s="202" t="s">
        <v>1116</v>
      </c>
    </row>
    <row r="349" spans="1:8">
      <c r="A349" s="202" t="s">
        <v>235</v>
      </c>
      <c r="B349" s="202">
        <v>412400</v>
      </c>
      <c r="C349" s="202" t="s">
        <v>1117</v>
      </c>
      <c r="D349" s="202" t="s">
        <v>1118</v>
      </c>
      <c r="E349" s="202" t="s">
        <v>238</v>
      </c>
      <c r="F349" s="203">
        <v>39264</v>
      </c>
      <c r="G349" s="202" t="s">
        <v>239</v>
      </c>
      <c r="H349" s="202" t="s">
        <v>1119</v>
      </c>
    </row>
    <row r="350" spans="1:8">
      <c r="A350" s="202" t="s">
        <v>235</v>
      </c>
      <c r="B350" s="202">
        <v>412405</v>
      </c>
      <c r="C350" s="202" t="s">
        <v>1120</v>
      </c>
      <c r="D350" s="202" t="s">
        <v>1118</v>
      </c>
      <c r="E350" s="202" t="s">
        <v>238</v>
      </c>
      <c r="F350" s="203">
        <v>367</v>
      </c>
      <c r="G350" s="202" t="s">
        <v>239</v>
      </c>
      <c r="H350" s="202" t="s">
        <v>1121</v>
      </c>
    </row>
    <row r="351" spans="1:8">
      <c r="A351" s="202" t="s">
        <v>235</v>
      </c>
      <c r="B351" s="202">
        <v>412460</v>
      </c>
      <c r="C351" s="202" t="s">
        <v>1122</v>
      </c>
      <c r="D351" s="202" t="s">
        <v>1123</v>
      </c>
      <c r="E351" s="202" t="s">
        <v>238</v>
      </c>
      <c r="F351" s="203">
        <v>367</v>
      </c>
      <c r="G351" s="202" t="s">
        <v>239</v>
      </c>
      <c r="H351" s="202" t="s">
        <v>1124</v>
      </c>
    </row>
    <row r="352" spans="1:8">
      <c r="A352" s="202" t="s">
        <v>235</v>
      </c>
      <c r="B352" s="202">
        <v>412505</v>
      </c>
      <c r="C352" s="202" t="s">
        <v>1125</v>
      </c>
      <c r="D352" s="202" t="s">
        <v>1126</v>
      </c>
      <c r="E352" s="202" t="s">
        <v>238</v>
      </c>
      <c r="F352" s="203">
        <v>367</v>
      </c>
      <c r="G352" s="202" t="s">
        <v>239</v>
      </c>
      <c r="H352" s="202" t="s">
        <v>1127</v>
      </c>
    </row>
    <row r="353" spans="1:8">
      <c r="A353" s="202" t="s">
        <v>235</v>
      </c>
      <c r="B353" s="202">
        <v>412600</v>
      </c>
      <c r="C353" s="202" t="s">
        <v>1128</v>
      </c>
      <c r="D353" s="202" t="s">
        <v>1129</v>
      </c>
      <c r="E353" s="202" t="s">
        <v>238</v>
      </c>
      <c r="F353" s="203">
        <v>39264</v>
      </c>
      <c r="G353" s="202" t="s">
        <v>239</v>
      </c>
      <c r="H353" s="202" t="s">
        <v>1130</v>
      </c>
    </row>
    <row r="354" spans="1:8">
      <c r="A354" s="202" t="s">
        <v>235</v>
      </c>
      <c r="B354" s="202">
        <v>412700</v>
      </c>
      <c r="C354" s="202" t="s">
        <v>1131</v>
      </c>
      <c r="D354" s="202" t="s">
        <v>1131</v>
      </c>
      <c r="E354" s="202" t="s">
        <v>238</v>
      </c>
      <c r="F354" s="203">
        <v>39264</v>
      </c>
      <c r="G354" s="202" t="s">
        <v>239</v>
      </c>
      <c r="H354" s="202" t="s">
        <v>1132</v>
      </c>
    </row>
    <row r="355" spans="1:8">
      <c r="A355" s="202" t="s">
        <v>235</v>
      </c>
      <c r="B355" s="202">
        <v>412705</v>
      </c>
      <c r="C355" s="202" t="s">
        <v>1133</v>
      </c>
      <c r="D355" s="202" t="s">
        <v>1134</v>
      </c>
      <c r="E355" s="202" t="s">
        <v>238</v>
      </c>
      <c r="F355" s="203">
        <v>367</v>
      </c>
      <c r="G355" s="202" t="s">
        <v>239</v>
      </c>
      <c r="H355" s="202" t="s">
        <v>1135</v>
      </c>
    </row>
    <row r="356" spans="1:8">
      <c r="A356" s="202" t="s">
        <v>235</v>
      </c>
      <c r="B356" s="202">
        <v>412800</v>
      </c>
      <c r="C356" s="202" t="s">
        <v>1136</v>
      </c>
      <c r="D356" s="202" t="s">
        <v>1136</v>
      </c>
      <c r="E356" s="202" t="s">
        <v>238</v>
      </c>
      <c r="F356" s="203">
        <v>39264</v>
      </c>
      <c r="G356" s="202" t="s">
        <v>239</v>
      </c>
      <c r="H356" s="202" t="s">
        <v>1137</v>
      </c>
    </row>
    <row r="357" spans="1:8">
      <c r="A357" s="202" t="s">
        <v>235</v>
      </c>
      <c r="B357" s="202">
        <v>412805</v>
      </c>
      <c r="C357" s="202" t="s">
        <v>1138</v>
      </c>
      <c r="D357" s="202" t="s">
        <v>1136</v>
      </c>
      <c r="E357" s="202" t="s">
        <v>238</v>
      </c>
      <c r="F357" s="203">
        <v>367</v>
      </c>
      <c r="G357" s="202" t="s">
        <v>239</v>
      </c>
      <c r="H357" s="202" t="s">
        <v>1139</v>
      </c>
    </row>
    <row r="358" spans="1:8">
      <c r="A358" s="202" t="s">
        <v>235</v>
      </c>
      <c r="B358" s="202">
        <v>412855</v>
      </c>
      <c r="C358" s="202" t="s">
        <v>1140</v>
      </c>
      <c r="D358" s="202" t="s">
        <v>1136</v>
      </c>
      <c r="E358" s="202" t="s">
        <v>238</v>
      </c>
      <c r="F358" s="203">
        <v>41456</v>
      </c>
      <c r="G358" s="202" t="s">
        <v>239</v>
      </c>
      <c r="H358" s="202" t="s">
        <v>1141</v>
      </c>
    </row>
    <row r="359" spans="1:8">
      <c r="A359" s="202" t="s">
        <v>235</v>
      </c>
      <c r="B359" s="202">
        <v>412910</v>
      </c>
      <c r="C359" s="202" t="s">
        <v>1142</v>
      </c>
      <c r="D359" s="202" t="s">
        <v>1143</v>
      </c>
      <c r="E359" s="202" t="s">
        <v>238</v>
      </c>
      <c r="F359" s="203">
        <v>367</v>
      </c>
      <c r="G359" s="202" t="s">
        <v>239</v>
      </c>
      <c r="H359" s="202" t="s">
        <v>1144</v>
      </c>
    </row>
    <row r="360" spans="1:8">
      <c r="A360" s="202" t="s">
        <v>235</v>
      </c>
      <c r="B360" s="202">
        <v>412920</v>
      </c>
      <c r="C360" s="202" t="s">
        <v>1145</v>
      </c>
      <c r="D360" s="202" t="s">
        <v>1146</v>
      </c>
      <c r="E360" s="202" t="s">
        <v>238</v>
      </c>
      <c r="F360" s="203">
        <v>367</v>
      </c>
      <c r="G360" s="202" t="s">
        <v>239</v>
      </c>
      <c r="H360" s="202" t="s">
        <v>1147</v>
      </c>
    </row>
    <row r="361" spans="1:8">
      <c r="A361" s="202" t="s">
        <v>235</v>
      </c>
      <c r="B361" s="202">
        <v>412930</v>
      </c>
      <c r="C361" s="202" t="s">
        <v>1148</v>
      </c>
      <c r="D361" s="202" t="s">
        <v>1149</v>
      </c>
      <c r="E361" s="202" t="s">
        <v>238</v>
      </c>
      <c r="F361" s="203">
        <v>367</v>
      </c>
      <c r="G361" s="202" t="s">
        <v>239</v>
      </c>
      <c r="H361" s="202" t="s">
        <v>1150</v>
      </c>
    </row>
    <row r="362" spans="1:8">
      <c r="A362" s="202" t="s">
        <v>235</v>
      </c>
      <c r="B362" s="202">
        <v>412940</v>
      </c>
      <c r="C362" s="202" t="s">
        <v>1151</v>
      </c>
      <c r="D362" s="202" t="s">
        <v>1152</v>
      </c>
      <c r="E362" s="202" t="s">
        <v>238</v>
      </c>
      <c r="F362" s="203">
        <v>39264</v>
      </c>
      <c r="G362" s="202" t="s">
        <v>239</v>
      </c>
      <c r="H362" s="202" t="s">
        <v>1153</v>
      </c>
    </row>
    <row r="363" spans="1:8">
      <c r="A363" s="202" t="s">
        <v>235</v>
      </c>
      <c r="B363" s="202">
        <v>430000</v>
      </c>
      <c r="C363" s="202" t="s">
        <v>1154</v>
      </c>
      <c r="D363" s="202" t="s">
        <v>1155</v>
      </c>
      <c r="E363" s="202" t="s">
        <v>238</v>
      </c>
      <c r="F363" s="203">
        <v>39264</v>
      </c>
      <c r="G363" s="202" t="s">
        <v>239</v>
      </c>
      <c r="H363" s="202" t="s">
        <v>1156</v>
      </c>
    </row>
    <row r="364" spans="1:8">
      <c r="A364" s="202" t="s">
        <v>235</v>
      </c>
      <c r="B364" s="202">
        <v>440400</v>
      </c>
      <c r="C364" s="202" t="s">
        <v>1157</v>
      </c>
      <c r="D364" s="202" t="s">
        <v>1158</v>
      </c>
      <c r="E364" s="202" t="s">
        <v>238</v>
      </c>
      <c r="F364" s="203">
        <v>39264</v>
      </c>
      <c r="G364" s="202" t="s">
        <v>239</v>
      </c>
      <c r="H364" s="202" t="s">
        <v>1159</v>
      </c>
    </row>
    <row r="365" spans="1:8">
      <c r="A365" s="202" t="s">
        <v>235</v>
      </c>
      <c r="B365" s="202">
        <v>440410</v>
      </c>
      <c r="C365" s="202" t="s">
        <v>1160</v>
      </c>
      <c r="D365" s="202" t="s">
        <v>1161</v>
      </c>
      <c r="E365" s="202" t="s">
        <v>238</v>
      </c>
      <c r="F365" s="203">
        <v>43647</v>
      </c>
      <c r="G365" s="202" t="s">
        <v>239</v>
      </c>
      <c r="H365" s="202" t="s">
        <v>1162</v>
      </c>
    </row>
    <row r="366" spans="1:8">
      <c r="A366" s="202" t="s">
        <v>235</v>
      </c>
      <c r="B366" s="202">
        <v>440420</v>
      </c>
      <c r="C366" s="202" t="s">
        <v>1163</v>
      </c>
      <c r="D366" s="202" t="s">
        <v>1164</v>
      </c>
      <c r="E366" s="202" t="s">
        <v>238</v>
      </c>
      <c r="F366" s="203">
        <v>43647</v>
      </c>
      <c r="G366" s="202" t="s">
        <v>239</v>
      </c>
      <c r="H366" s="202" t="s">
        <v>1165</v>
      </c>
    </row>
    <row r="367" spans="1:8">
      <c r="A367" s="202" t="s">
        <v>235</v>
      </c>
      <c r="B367" s="202">
        <v>440430</v>
      </c>
      <c r="C367" s="202" t="s">
        <v>1166</v>
      </c>
      <c r="D367" s="202" t="s">
        <v>1167</v>
      </c>
      <c r="E367" s="202" t="s">
        <v>238</v>
      </c>
      <c r="F367" s="203">
        <v>43647</v>
      </c>
      <c r="G367" s="202" t="s">
        <v>239</v>
      </c>
      <c r="H367" s="202" t="s">
        <v>1168</v>
      </c>
    </row>
    <row r="368" spans="1:8">
      <c r="A368" s="202" t="s">
        <v>235</v>
      </c>
      <c r="B368" s="202">
        <v>440445</v>
      </c>
      <c r="C368" s="202" t="s">
        <v>1169</v>
      </c>
      <c r="D368" s="202" t="s">
        <v>1170</v>
      </c>
      <c r="E368" s="202" t="s">
        <v>238</v>
      </c>
      <c r="F368" s="203">
        <v>43647</v>
      </c>
      <c r="G368" s="202" t="s">
        <v>239</v>
      </c>
      <c r="H368" s="202" t="s">
        <v>1171</v>
      </c>
    </row>
    <row r="369" spans="1:8">
      <c r="A369" s="202" t="s">
        <v>235</v>
      </c>
      <c r="B369" s="202">
        <v>440480</v>
      </c>
      <c r="C369" s="202" t="s">
        <v>1172</v>
      </c>
      <c r="D369" s="202" t="s">
        <v>1173</v>
      </c>
      <c r="E369" s="202" t="s">
        <v>238</v>
      </c>
      <c r="F369" s="203">
        <v>44013</v>
      </c>
      <c r="G369" s="202" t="s">
        <v>239</v>
      </c>
      <c r="H369" s="202" t="s">
        <v>1174</v>
      </c>
    </row>
    <row r="370" spans="1:8">
      <c r="A370" s="202" t="s">
        <v>235</v>
      </c>
      <c r="B370" s="202">
        <v>440490</v>
      </c>
      <c r="C370" s="202" t="s">
        <v>1175</v>
      </c>
      <c r="D370" s="202" t="s">
        <v>1176</v>
      </c>
      <c r="E370" s="202" t="s">
        <v>238</v>
      </c>
      <c r="F370" s="203">
        <v>44013</v>
      </c>
      <c r="G370" s="202" t="s">
        <v>239</v>
      </c>
      <c r="H370" s="202" t="s">
        <v>1177</v>
      </c>
    </row>
    <row r="371" spans="1:8">
      <c r="A371" s="202" t="s">
        <v>235</v>
      </c>
      <c r="B371" s="202">
        <v>440500</v>
      </c>
      <c r="C371" s="202" t="s">
        <v>1178</v>
      </c>
      <c r="D371" s="202" t="s">
        <v>1179</v>
      </c>
      <c r="E371" s="202" t="s">
        <v>238</v>
      </c>
      <c r="F371" s="203">
        <v>39264</v>
      </c>
      <c r="G371" s="202" t="s">
        <v>239</v>
      </c>
      <c r="H371" s="202" t="s">
        <v>1180</v>
      </c>
    </row>
    <row r="372" spans="1:8">
      <c r="A372" s="202" t="s">
        <v>235</v>
      </c>
      <c r="B372" s="202">
        <v>440600</v>
      </c>
      <c r="C372" s="202" t="s">
        <v>1181</v>
      </c>
      <c r="D372" s="202" t="s">
        <v>1182</v>
      </c>
      <c r="E372" s="202" t="s">
        <v>238</v>
      </c>
      <c r="F372" s="203">
        <v>39630</v>
      </c>
      <c r="G372" s="202" t="s">
        <v>239</v>
      </c>
      <c r="H372" s="202" t="s">
        <v>1183</v>
      </c>
    </row>
    <row r="373" spans="1:8">
      <c r="A373" s="202" t="s">
        <v>235</v>
      </c>
      <c r="B373" s="202">
        <v>441100</v>
      </c>
      <c r="C373" s="202" t="s">
        <v>1184</v>
      </c>
      <c r="D373" s="202" t="s">
        <v>1185</v>
      </c>
      <c r="E373" s="202" t="s">
        <v>238</v>
      </c>
      <c r="F373" s="203">
        <v>367</v>
      </c>
      <c r="G373" s="202" t="s">
        <v>239</v>
      </c>
      <c r="H373" s="202" t="s">
        <v>1186</v>
      </c>
    </row>
    <row r="374" spans="1:8">
      <c r="A374" s="202" t="s">
        <v>235</v>
      </c>
      <c r="B374" s="202">
        <v>441200</v>
      </c>
      <c r="C374" s="202" t="s">
        <v>1187</v>
      </c>
      <c r="D374" s="202" t="s">
        <v>1188</v>
      </c>
      <c r="E374" s="202" t="s">
        <v>238</v>
      </c>
      <c r="F374" s="203">
        <v>367</v>
      </c>
      <c r="G374" s="202" t="s">
        <v>239</v>
      </c>
      <c r="H374" s="202" t="s">
        <v>1189</v>
      </c>
    </row>
    <row r="375" spans="1:8">
      <c r="A375" s="202" t="s">
        <v>235</v>
      </c>
      <c r="B375" s="202">
        <v>441300</v>
      </c>
      <c r="C375" s="202" t="s">
        <v>1190</v>
      </c>
      <c r="D375" s="202" t="s">
        <v>1191</v>
      </c>
      <c r="E375" s="202" t="s">
        <v>238</v>
      </c>
      <c r="F375" s="203">
        <v>367</v>
      </c>
      <c r="G375" s="202" t="s">
        <v>239</v>
      </c>
      <c r="H375" s="202" t="s">
        <v>1192</v>
      </c>
    </row>
    <row r="376" spans="1:8">
      <c r="A376" s="202" t="s">
        <v>235</v>
      </c>
      <c r="B376" s="202">
        <v>441400</v>
      </c>
      <c r="C376" s="202" t="s">
        <v>1193</v>
      </c>
      <c r="D376" s="202" t="s">
        <v>1194</v>
      </c>
      <c r="E376" s="202" t="s">
        <v>238</v>
      </c>
      <c r="F376" s="203">
        <v>367</v>
      </c>
      <c r="G376" s="202" t="s">
        <v>239</v>
      </c>
      <c r="H376" s="202" t="s">
        <v>1195</v>
      </c>
    </row>
    <row r="377" spans="1:8">
      <c r="A377" s="202" t="s">
        <v>235</v>
      </c>
      <c r="B377" s="202">
        <v>441500</v>
      </c>
      <c r="C377" s="202" t="s">
        <v>1196</v>
      </c>
      <c r="D377" s="202" t="s">
        <v>1197</v>
      </c>
      <c r="E377" s="202" t="s">
        <v>238</v>
      </c>
      <c r="F377" s="203">
        <v>367</v>
      </c>
      <c r="G377" s="202" t="s">
        <v>239</v>
      </c>
      <c r="H377" s="202" t="s">
        <v>1198</v>
      </c>
    </row>
    <row r="378" spans="1:8">
      <c r="A378" s="202" t="s">
        <v>235</v>
      </c>
      <c r="B378" s="202">
        <v>441600</v>
      </c>
      <c r="C378" s="202" t="s">
        <v>1199</v>
      </c>
      <c r="D378" s="202" t="s">
        <v>1161</v>
      </c>
      <c r="E378" s="202" t="s">
        <v>238</v>
      </c>
      <c r="F378" s="203">
        <v>43647</v>
      </c>
      <c r="G378" s="202" t="s">
        <v>239</v>
      </c>
      <c r="H378" s="202" t="s">
        <v>1200</v>
      </c>
    </row>
    <row r="379" spans="1:8">
      <c r="A379" s="202" t="s">
        <v>235</v>
      </c>
      <c r="B379" s="202">
        <v>441700</v>
      </c>
      <c r="C379" s="202" t="s">
        <v>1201</v>
      </c>
      <c r="D379" s="202" t="s">
        <v>1164</v>
      </c>
      <c r="E379" s="202" t="s">
        <v>238</v>
      </c>
      <c r="F379" s="203">
        <v>43647</v>
      </c>
      <c r="G379" s="202" t="s">
        <v>239</v>
      </c>
      <c r="H379" s="202" t="s">
        <v>1202</v>
      </c>
    </row>
    <row r="380" spans="1:8">
      <c r="A380" s="202" t="s">
        <v>235</v>
      </c>
      <c r="B380" s="202">
        <v>442100</v>
      </c>
      <c r="C380" s="202" t="s">
        <v>1203</v>
      </c>
      <c r="D380" s="202" t="s">
        <v>1170</v>
      </c>
      <c r="E380" s="202" t="s">
        <v>238</v>
      </c>
      <c r="F380" s="203">
        <v>43647</v>
      </c>
      <c r="G380" s="202" t="s">
        <v>239</v>
      </c>
      <c r="H380" s="202" t="s">
        <v>1204</v>
      </c>
    </row>
    <row r="381" spans="1:8">
      <c r="A381" s="202" t="s">
        <v>235</v>
      </c>
      <c r="B381" s="202">
        <v>442200</v>
      </c>
      <c r="C381" s="202" t="s">
        <v>1205</v>
      </c>
      <c r="D381" s="202" t="s">
        <v>1206</v>
      </c>
      <c r="E381" s="202" t="s">
        <v>238</v>
      </c>
      <c r="F381" s="203">
        <v>43647</v>
      </c>
      <c r="G381" s="202" t="s">
        <v>239</v>
      </c>
      <c r="H381" s="202" t="s">
        <v>1207</v>
      </c>
    </row>
    <row r="382" spans="1:8">
      <c r="A382" s="202" t="s">
        <v>235</v>
      </c>
      <c r="B382" s="202">
        <v>442300</v>
      </c>
      <c r="C382" s="202" t="s">
        <v>1208</v>
      </c>
      <c r="D382" s="202" t="s">
        <v>1209</v>
      </c>
      <c r="E382" s="202" t="s">
        <v>238</v>
      </c>
      <c r="F382" s="203">
        <v>367</v>
      </c>
      <c r="G382" s="202" t="s">
        <v>239</v>
      </c>
      <c r="H382" s="202" t="s">
        <v>1210</v>
      </c>
    </row>
    <row r="383" spans="1:8">
      <c r="A383" s="202" t="s">
        <v>235</v>
      </c>
      <c r="B383" s="202">
        <v>442400</v>
      </c>
      <c r="C383" s="202" t="s">
        <v>1211</v>
      </c>
      <c r="D383" s="202" t="s">
        <v>1212</v>
      </c>
      <c r="E383" s="202" t="s">
        <v>238</v>
      </c>
      <c r="F383" s="203">
        <v>43647</v>
      </c>
      <c r="G383" s="202" t="s">
        <v>239</v>
      </c>
      <c r="H383" s="202" t="s">
        <v>1213</v>
      </c>
    </row>
    <row r="384" spans="1:8">
      <c r="A384" s="202" t="s">
        <v>235</v>
      </c>
      <c r="B384" s="202">
        <v>442500</v>
      </c>
      <c r="C384" s="202" t="s">
        <v>1214</v>
      </c>
      <c r="D384" s="202" t="s">
        <v>1215</v>
      </c>
      <c r="E384" s="202" t="s">
        <v>238</v>
      </c>
      <c r="F384" s="203">
        <v>367</v>
      </c>
      <c r="G384" s="202" t="s">
        <v>239</v>
      </c>
      <c r="H384" s="202" t="s">
        <v>1216</v>
      </c>
    </row>
    <row r="385" spans="1:8">
      <c r="A385" s="202" t="s">
        <v>235</v>
      </c>
      <c r="B385" s="202">
        <v>442600</v>
      </c>
      <c r="C385" s="202" t="s">
        <v>1217</v>
      </c>
      <c r="D385" s="202" t="s">
        <v>1218</v>
      </c>
      <c r="E385" s="202" t="s">
        <v>238</v>
      </c>
      <c r="F385" s="203">
        <v>43282</v>
      </c>
      <c r="G385" s="202" t="s">
        <v>239</v>
      </c>
      <c r="H385" s="202" t="s">
        <v>1219</v>
      </c>
    </row>
    <row r="386" spans="1:8">
      <c r="A386" s="202" t="s">
        <v>235</v>
      </c>
      <c r="B386" s="202">
        <v>442700</v>
      </c>
      <c r="C386" s="202" t="s">
        <v>1220</v>
      </c>
      <c r="D386" s="202" t="s">
        <v>1221</v>
      </c>
      <c r="E386" s="202" t="s">
        <v>238</v>
      </c>
      <c r="F386" s="203">
        <v>43282</v>
      </c>
      <c r="G386" s="202" t="s">
        <v>239</v>
      </c>
      <c r="H386" s="202" t="s">
        <v>1222</v>
      </c>
    </row>
    <row r="387" spans="1:8">
      <c r="A387" s="202" t="s">
        <v>235</v>
      </c>
      <c r="B387" s="202">
        <v>442800</v>
      </c>
      <c r="C387" s="202" t="s">
        <v>1223</v>
      </c>
      <c r="D387" s="202" t="s">
        <v>1224</v>
      </c>
      <c r="E387" s="202" t="s">
        <v>238</v>
      </c>
      <c r="F387" s="203">
        <v>43282</v>
      </c>
      <c r="G387" s="202" t="s">
        <v>239</v>
      </c>
      <c r="H387" s="202" t="s">
        <v>1225</v>
      </c>
    </row>
    <row r="388" spans="1:8">
      <c r="A388" s="202" t="s">
        <v>235</v>
      </c>
      <c r="B388" s="202">
        <v>442900</v>
      </c>
      <c r="C388" s="202" t="s">
        <v>1226</v>
      </c>
      <c r="D388" s="202" t="s">
        <v>1227</v>
      </c>
      <c r="E388" s="202" t="s">
        <v>238</v>
      </c>
      <c r="F388" s="203">
        <v>43282</v>
      </c>
      <c r="G388" s="202" t="s">
        <v>239</v>
      </c>
      <c r="H388" s="202" t="s">
        <v>1228</v>
      </c>
    </row>
    <row r="389" spans="1:8">
      <c r="A389" s="202" t="s">
        <v>235</v>
      </c>
      <c r="B389" s="202">
        <v>294100</v>
      </c>
      <c r="C389" s="202" t="s">
        <v>1229</v>
      </c>
      <c r="D389" s="202" t="s">
        <v>949</v>
      </c>
      <c r="E389" s="202" t="s">
        <v>238</v>
      </c>
      <c r="F389" s="203">
        <v>43647</v>
      </c>
      <c r="G389" s="202" t="s">
        <v>239</v>
      </c>
      <c r="H389" s="202" t="s">
        <v>1230</v>
      </c>
    </row>
    <row r="390" spans="1:8">
      <c r="A390" s="202" t="s">
        <v>235</v>
      </c>
      <c r="B390" s="202">
        <v>440440</v>
      </c>
      <c r="C390" s="202" t="s">
        <v>1231</v>
      </c>
      <c r="D390" s="202" t="s">
        <v>1206</v>
      </c>
      <c r="E390" s="202" t="s">
        <v>238</v>
      </c>
      <c r="F390" s="203">
        <v>43647</v>
      </c>
      <c r="G390" s="202" t="s">
        <v>239</v>
      </c>
      <c r="H390" s="202" t="s">
        <v>1232</v>
      </c>
    </row>
    <row r="391" spans="1:8">
      <c r="A391" s="202" t="s">
        <v>235</v>
      </c>
      <c r="B391" s="202">
        <v>440450</v>
      </c>
      <c r="C391" s="202" t="s">
        <v>1233</v>
      </c>
      <c r="D391" s="202" t="s">
        <v>1234</v>
      </c>
      <c r="E391" s="202" t="s">
        <v>238</v>
      </c>
      <c r="F391" s="203">
        <v>43647</v>
      </c>
      <c r="G391" s="202" t="s">
        <v>239</v>
      </c>
      <c r="H391" s="202" t="s">
        <v>1235</v>
      </c>
    </row>
    <row r="392" spans="1:8">
      <c r="A392" s="202" t="s">
        <v>235</v>
      </c>
      <c r="B392" s="202">
        <v>294300</v>
      </c>
      <c r="C392" s="202" t="s">
        <v>1236</v>
      </c>
      <c r="D392" s="202" t="s">
        <v>1237</v>
      </c>
      <c r="E392" s="202" t="s">
        <v>238</v>
      </c>
      <c r="F392" s="203">
        <v>44378</v>
      </c>
      <c r="G392" s="202" t="s">
        <v>239</v>
      </c>
      <c r="H392" s="202" t="s">
        <v>1238</v>
      </c>
    </row>
    <row r="393" spans="1:8">
      <c r="A393" s="202" t="s">
        <v>235</v>
      </c>
      <c r="B393" s="202">
        <v>298100</v>
      </c>
      <c r="C393" s="202" t="s">
        <v>1239</v>
      </c>
      <c r="D393" s="202" t="s">
        <v>908</v>
      </c>
      <c r="E393" s="202" t="s">
        <v>238</v>
      </c>
      <c r="F393" s="203">
        <v>41091</v>
      </c>
      <c r="G393" s="202" t="s">
        <v>239</v>
      </c>
      <c r="H393" s="202" t="s">
        <v>880</v>
      </c>
    </row>
    <row r="394" spans="1:8">
      <c r="A394" s="202" t="s">
        <v>235</v>
      </c>
      <c r="B394" s="202">
        <v>441450</v>
      </c>
      <c r="C394" s="202" t="s">
        <v>1240</v>
      </c>
      <c r="D394" s="202" t="s">
        <v>1241</v>
      </c>
      <c r="E394" s="202" t="s">
        <v>238</v>
      </c>
      <c r="F394" s="203">
        <v>41091</v>
      </c>
      <c r="G394" s="202" t="s">
        <v>239</v>
      </c>
      <c r="H394" s="202" t="s">
        <v>1242</v>
      </c>
    </row>
    <row r="395" spans="1:8">
      <c r="A395" s="202" t="s">
        <v>235</v>
      </c>
      <c r="B395" s="202">
        <v>410000</v>
      </c>
      <c r="C395" s="202" t="s">
        <v>1243</v>
      </c>
      <c r="D395" s="202" t="s">
        <v>1244</v>
      </c>
      <c r="E395" s="202" t="s">
        <v>994</v>
      </c>
      <c r="F395" s="203">
        <v>39630</v>
      </c>
      <c r="G395" s="202" t="s">
        <v>239</v>
      </c>
    </row>
    <row r="396" spans="1:8">
      <c r="A396" s="202" t="s">
        <v>235</v>
      </c>
      <c r="B396" s="202">
        <v>440001</v>
      </c>
      <c r="C396" s="202" t="s">
        <v>1245</v>
      </c>
      <c r="D396" s="202" t="s">
        <v>1246</v>
      </c>
      <c r="E396" s="202" t="s">
        <v>994</v>
      </c>
      <c r="F396" s="203">
        <v>39630</v>
      </c>
      <c r="G396" s="202" t="s">
        <v>239</v>
      </c>
    </row>
    <row r="397" spans="1:8">
      <c r="A397" s="202" t="s">
        <v>235</v>
      </c>
      <c r="B397" s="202">
        <v>441000</v>
      </c>
      <c r="C397" s="202" t="s">
        <v>1247</v>
      </c>
      <c r="D397" s="202" t="s">
        <v>1248</v>
      </c>
      <c r="E397" s="202" t="s">
        <v>994</v>
      </c>
      <c r="F397" s="203">
        <v>39995</v>
      </c>
      <c r="G397" s="202" t="s">
        <v>239</v>
      </c>
    </row>
    <row r="398" spans="1:8">
      <c r="A398" s="202" t="s">
        <v>235</v>
      </c>
      <c r="B398" s="202">
        <v>412102</v>
      </c>
      <c r="C398" s="202" t="s">
        <v>1249</v>
      </c>
      <c r="D398" s="202" t="s">
        <v>1250</v>
      </c>
      <c r="E398" s="202" t="s">
        <v>238</v>
      </c>
      <c r="F398" s="203">
        <v>40725</v>
      </c>
      <c r="G398" s="202" t="s">
        <v>239</v>
      </c>
      <c r="H398" s="202" t="s">
        <v>1251</v>
      </c>
    </row>
    <row r="399" spans="1:8">
      <c r="A399" s="202" t="s">
        <v>235</v>
      </c>
      <c r="B399" s="202">
        <v>412117</v>
      </c>
      <c r="C399" s="202" t="s">
        <v>1252</v>
      </c>
      <c r="D399" s="202" t="s">
        <v>1065</v>
      </c>
      <c r="E399" s="202" t="s">
        <v>238</v>
      </c>
      <c r="F399" s="203">
        <v>41456</v>
      </c>
      <c r="G399" s="202" t="s">
        <v>239</v>
      </c>
      <c r="H399" s="202" t="s">
        <v>1253</v>
      </c>
    </row>
    <row r="400" spans="1:8">
      <c r="A400" s="202" t="s">
        <v>235</v>
      </c>
      <c r="B400" s="202">
        <v>412155</v>
      </c>
      <c r="C400" s="202" t="s">
        <v>1254</v>
      </c>
      <c r="D400" s="202" t="s">
        <v>1255</v>
      </c>
      <c r="E400" s="202" t="s">
        <v>238</v>
      </c>
      <c r="F400" s="203">
        <v>40725</v>
      </c>
      <c r="G400" s="202" t="s">
        <v>239</v>
      </c>
      <c r="H400" s="202" t="s">
        <v>1256</v>
      </c>
    </row>
    <row r="401" spans="1:8">
      <c r="A401" s="202" t="s">
        <v>235</v>
      </c>
      <c r="B401" s="202">
        <v>412605</v>
      </c>
      <c r="C401" s="202" t="s">
        <v>1257</v>
      </c>
      <c r="D401" s="202" t="s">
        <v>1258</v>
      </c>
      <c r="E401" s="202" t="s">
        <v>238</v>
      </c>
      <c r="F401" s="203">
        <v>367</v>
      </c>
      <c r="G401" s="202" t="s">
        <v>239</v>
      </c>
      <c r="H401" s="202" t="s">
        <v>1259</v>
      </c>
    </row>
    <row r="402" spans="1:8">
      <c r="A402" s="202" t="s">
        <v>235</v>
      </c>
      <c r="B402" s="202">
        <v>412650</v>
      </c>
      <c r="C402" s="202" t="s">
        <v>1260</v>
      </c>
      <c r="D402" s="202" t="s">
        <v>1129</v>
      </c>
      <c r="E402" s="202" t="s">
        <v>238</v>
      </c>
      <c r="F402" s="203">
        <v>367</v>
      </c>
      <c r="G402" s="202" t="s">
        <v>239</v>
      </c>
      <c r="H402" s="202" t="s">
        <v>1261</v>
      </c>
    </row>
    <row r="403" spans="1:8">
      <c r="A403" s="202" t="s">
        <v>235</v>
      </c>
      <c r="B403" s="202">
        <v>413000</v>
      </c>
      <c r="C403" s="202" t="s">
        <v>1262</v>
      </c>
      <c r="D403" s="202" t="s">
        <v>1263</v>
      </c>
      <c r="E403" s="202" t="s">
        <v>238</v>
      </c>
      <c r="F403" s="203">
        <v>43282</v>
      </c>
      <c r="G403" s="202" t="s">
        <v>239</v>
      </c>
      <c r="H403" s="202" t="s">
        <v>1264</v>
      </c>
    </row>
    <row r="404" spans="1:8" ht="120">
      <c r="A404" s="202" t="s">
        <v>235</v>
      </c>
      <c r="B404" s="202">
        <v>420000</v>
      </c>
      <c r="C404" s="202" t="s">
        <v>1265</v>
      </c>
      <c r="D404" s="202" t="s">
        <v>1266</v>
      </c>
      <c r="E404" s="202" t="s">
        <v>238</v>
      </c>
      <c r="F404" s="203">
        <v>367</v>
      </c>
      <c r="G404" s="202" t="s">
        <v>239</v>
      </c>
      <c r="H404" s="204" t="s">
        <v>1267</v>
      </c>
    </row>
    <row r="405" spans="1:8">
      <c r="A405" s="202" t="s">
        <v>235</v>
      </c>
      <c r="B405" s="202">
        <v>444000</v>
      </c>
      <c r="C405" s="202" t="s">
        <v>1268</v>
      </c>
      <c r="D405" s="202" t="s">
        <v>1269</v>
      </c>
      <c r="E405" s="202" t="s">
        <v>238</v>
      </c>
      <c r="F405" s="203">
        <v>43647</v>
      </c>
      <c r="G405" s="202" t="s">
        <v>239</v>
      </c>
      <c r="H405" s="202" t="s">
        <v>1270</v>
      </c>
    </row>
    <row r="406" spans="1:8">
      <c r="A406" s="202" t="s">
        <v>235</v>
      </c>
      <c r="B406" s="202">
        <v>444100</v>
      </c>
      <c r="C406" s="202" t="s">
        <v>1271</v>
      </c>
      <c r="D406" s="202" t="s">
        <v>1272</v>
      </c>
      <c r="E406" s="202" t="s">
        <v>238</v>
      </c>
      <c r="F406" s="203">
        <v>43647</v>
      </c>
      <c r="G406" s="202" t="s">
        <v>239</v>
      </c>
      <c r="H406" s="202" t="s">
        <v>1273</v>
      </c>
    </row>
    <row r="407" spans="1:8">
      <c r="A407" s="202" t="s">
        <v>235</v>
      </c>
      <c r="B407" s="202">
        <v>445000</v>
      </c>
      <c r="C407" s="202" t="s">
        <v>1274</v>
      </c>
      <c r="D407" s="202" t="s">
        <v>1275</v>
      </c>
      <c r="E407" s="202" t="s">
        <v>238</v>
      </c>
      <c r="F407" s="203">
        <v>43647</v>
      </c>
      <c r="G407" s="202" t="s">
        <v>239</v>
      </c>
      <c r="H407" s="202" t="s">
        <v>1276</v>
      </c>
    </row>
    <row r="408" spans="1:8">
      <c r="A408" s="202" t="s">
        <v>235</v>
      </c>
      <c r="B408" s="202">
        <v>445100</v>
      </c>
      <c r="C408" s="202" t="s">
        <v>1277</v>
      </c>
      <c r="D408" s="202" t="s">
        <v>1278</v>
      </c>
      <c r="E408" s="202" t="s">
        <v>238</v>
      </c>
      <c r="F408" s="203">
        <v>44013</v>
      </c>
      <c r="G408" s="202" t="s">
        <v>239</v>
      </c>
      <c r="H408" s="202" t="s">
        <v>1279</v>
      </c>
    </row>
    <row r="409" spans="1:8">
      <c r="A409" s="202" t="s">
        <v>235</v>
      </c>
      <c r="B409" s="202">
        <v>450000</v>
      </c>
      <c r="C409" s="202" t="s">
        <v>1280</v>
      </c>
      <c r="D409" s="202" t="s">
        <v>1281</v>
      </c>
      <c r="E409" s="202" t="s">
        <v>238</v>
      </c>
      <c r="F409" s="203">
        <v>367</v>
      </c>
      <c r="G409" s="202" t="s">
        <v>239</v>
      </c>
    </row>
    <row r="410" spans="1:8">
      <c r="A410" s="202" t="s">
        <v>235</v>
      </c>
      <c r="B410" s="202">
        <v>461000</v>
      </c>
      <c r="C410" s="202" t="s">
        <v>1282</v>
      </c>
      <c r="D410" s="202" t="s">
        <v>1283</v>
      </c>
      <c r="E410" s="202" t="s">
        <v>238</v>
      </c>
      <c r="F410" s="203">
        <v>367</v>
      </c>
      <c r="G410" s="202" t="s">
        <v>239</v>
      </c>
      <c r="H410" s="202" t="s">
        <v>1284</v>
      </c>
    </row>
    <row r="411" spans="1:8">
      <c r="A411" s="202" t="s">
        <v>235</v>
      </c>
      <c r="B411" s="202">
        <v>462000</v>
      </c>
      <c r="C411" s="202" t="s">
        <v>1285</v>
      </c>
      <c r="D411" s="202" t="s">
        <v>1286</v>
      </c>
      <c r="E411" s="202" t="s">
        <v>238</v>
      </c>
      <c r="F411" s="203">
        <v>367</v>
      </c>
      <c r="G411" s="202" t="s">
        <v>239</v>
      </c>
      <c r="H411" s="202" t="s">
        <v>1287</v>
      </c>
    </row>
    <row r="412" spans="1:8">
      <c r="A412" s="202" t="s">
        <v>235</v>
      </c>
      <c r="B412" s="202">
        <v>463000</v>
      </c>
      <c r="C412" s="202" t="s">
        <v>1288</v>
      </c>
      <c r="D412" s="202" t="s">
        <v>1289</v>
      </c>
      <c r="E412" s="202" t="s">
        <v>238</v>
      </c>
      <c r="F412" s="203">
        <v>367</v>
      </c>
      <c r="G412" s="202" t="s">
        <v>239</v>
      </c>
      <c r="H412" s="202" t="s">
        <v>1290</v>
      </c>
    </row>
    <row r="413" spans="1:8">
      <c r="A413" s="202" t="s">
        <v>235</v>
      </c>
      <c r="B413" s="202">
        <v>464000</v>
      </c>
      <c r="C413" s="202" t="s">
        <v>1291</v>
      </c>
      <c r="D413" s="202" t="s">
        <v>1291</v>
      </c>
      <c r="E413" s="202" t="s">
        <v>238</v>
      </c>
      <c r="F413" s="203">
        <v>39264</v>
      </c>
      <c r="G413" s="202" t="s">
        <v>239</v>
      </c>
      <c r="H413" s="202" t="s">
        <v>1292</v>
      </c>
    </row>
    <row r="414" spans="1:8">
      <c r="A414" s="202" t="s">
        <v>235</v>
      </c>
      <c r="B414" s="202">
        <v>464100</v>
      </c>
      <c r="C414" s="202" t="s">
        <v>1293</v>
      </c>
      <c r="D414" s="202" t="s">
        <v>1294</v>
      </c>
      <c r="E414" s="202" t="s">
        <v>238</v>
      </c>
      <c r="F414" s="203">
        <v>41821</v>
      </c>
      <c r="G414" s="202" t="s">
        <v>239</v>
      </c>
    </row>
    <row r="415" spans="1:8">
      <c r="A415" s="202" t="s">
        <v>235</v>
      </c>
      <c r="B415" s="202">
        <v>465000</v>
      </c>
      <c r="C415" s="202" t="s">
        <v>1295</v>
      </c>
      <c r="D415" s="202" t="s">
        <v>1296</v>
      </c>
      <c r="E415" s="202" t="s">
        <v>994</v>
      </c>
      <c r="F415" s="203">
        <v>39630</v>
      </c>
      <c r="G415" s="202" t="s">
        <v>239</v>
      </c>
    </row>
    <row r="416" spans="1:8">
      <c r="A416" s="202" t="s">
        <v>235</v>
      </c>
      <c r="B416" s="202">
        <v>465100</v>
      </c>
      <c r="C416" s="202" t="s">
        <v>1297</v>
      </c>
      <c r="D416" s="202" t="s">
        <v>1298</v>
      </c>
      <c r="E416" s="202" t="s">
        <v>238</v>
      </c>
      <c r="F416" s="203">
        <v>367</v>
      </c>
      <c r="G416" s="202" t="s">
        <v>239</v>
      </c>
      <c r="H416" s="202" t="s">
        <v>1299</v>
      </c>
    </row>
    <row r="417" spans="1:8">
      <c r="A417" s="202" t="s">
        <v>235</v>
      </c>
      <c r="B417" s="202">
        <v>465103</v>
      </c>
      <c r="C417" s="202" t="s">
        <v>1300</v>
      </c>
      <c r="D417" s="202" t="s">
        <v>1301</v>
      </c>
      <c r="E417" s="202" t="s">
        <v>238</v>
      </c>
      <c r="F417" s="203">
        <v>367</v>
      </c>
      <c r="G417" s="202" t="s">
        <v>239</v>
      </c>
      <c r="H417" s="202" t="s">
        <v>1302</v>
      </c>
    </row>
    <row r="418" spans="1:8">
      <c r="A418" s="202" t="s">
        <v>235</v>
      </c>
      <c r="B418" s="202">
        <v>465104</v>
      </c>
      <c r="C418" s="202" t="s">
        <v>1303</v>
      </c>
      <c r="D418" s="202" t="s">
        <v>1304</v>
      </c>
      <c r="E418" s="202" t="s">
        <v>238</v>
      </c>
      <c r="F418" s="203">
        <v>367</v>
      </c>
      <c r="G418" s="202" t="s">
        <v>239</v>
      </c>
      <c r="H418" s="202" t="s">
        <v>1305</v>
      </c>
    </row>
    <row r="419" spans="1:8">
      <c r="A419" s="202" t="s">
        <v>235</v>
      </c>
      <c r="B419" s="202">
        <v>465105</v>
      </c>
      <c r="C419" s="202" t="s">
        <v>1306</v>
      </c>
      <c r="D419" s="202" t="s">
        <v>1307</v>
      </c>
      <c r="E419" s="202" t="s">
        <v>238</v>
      </c>
      <c r="F419" s="203">
        <v>367</v>
      </c>
      <c r="G419" s="202" t="s">
        <v>239</v>
      </c>
      <c r="H419" s="202" t="s">
        <v>1308</v>
      </c>
    </row>
    <row r="420" spans="1:8">
      <c r="A420" s="202" t="s">
        <v>235</v>
      </c>
      <c r="B420" s="202">
        <v>465126</v>
      </c>
      <c r="C420" s="202" t="s">
        <v>1309</v>
      </c>
      <c r="D420" s="202" t="s">
        <v>1310</v>
      </c>
      <c r="E420" s="202" t="s">
        <v>238</v>
      </c>
      <c r="F420" s="203">
        <v>40725</v>
      </c>
      <c r="G420" s="202" t="s">
        <v>239</v>
      </c>
      <c r="H420" s="202" t="s">
        <v>1311</v>
      </c>
    </row>
    <row r="421" spans="1:8">
      <c r="A421" s="202" t="s">
        <v>235</v>
      </c>
      <c r="B421" s="202">
        <v>465202</v>
      </c>
      <c r="C421" s="202" t="s">
        <v>1312</v>
      </c>
      <c r="D421" s="202" t="s">
        <v>1313</v>
      </c>
      <c r="E421" s="202" t="s">
        <v>238</v>
      </c>
      <c r="F421" s="203">
        <v>367</v>
      </c>
      <c r="G421" s="202" t="s">
        <v>239</v>
      </c>
      <c r="H421" s="202" t="s">
        <v>1314</v>
      </c>
    </row>
    <row r="422" spans="1:8">
      <c r="A422" s="202" t="s">
        <v>235</v>
      </c>
      <c r="B422" s="202">
        <v>465118</v>
      </c>
      <c r="C422" s="202" t="s">
        <v>1315</v>
      </c>
      <c r="D422" s="202" t="s">
        <v>1316</v>
      </c>
      <c r="E422" s="202" t="s">
        <v>238</v>
      </c>
      <c r="F422" s="203">
        <v>367</v>
      </c>
      <c r="G422" s="202" t="s">
        <v>239</v>
      </c>
      <c r="H422" s="202" t="s">
        <v>1317</v>
      </c>
    </row>
    <row r="423" spans="1:8">
      <c r="A423" s="202" t="s">
        <v>235</v>
      </c>
      <c r="B423" s="202">
        <v>465125</v>
      </c>
      <c r="C423" s="202" t="s">
        <v>1318</v>
      </c>
      <c r="D423" s="202" t="s">
        <v>1319</v>
      </c>
      <c r="E423" s="202" t="s">
        <v>238</v>
      </c>
      <c r="F423" s="203">
        <v>367</v>
      </c>
      <c r="G423" s="202" t="s">
        <v>239</v>
      </c>
      <c r="H423" s="202" t="s">
        <v>1320</v>
      </c>
    </row>
    <row r="424" spans="1:8">
      <c r="A424" s="202" t="s">
        <v>235</v>
      </c>
      <c r="B424" s="202">
        <v>465200</v>
      </c>
      <c r="C424" s="202" t="s">
        <v>1321</v>
      </c>
      <c r="D424" s="202" t="s">
        <v>1322</v>
      </c>
      <c r="E424" s="202" t="s">
        <v>238</v>
      </c>
      <c r="F424" s="203">
        <v>367</v>
      </c>
      <c r="G424" s="202" t="s">
        <v>239</v>
      </c>
      <c r="H424" s="202" t="s">
        <v>1323</v>
      </c>
    </row>
    <row r="425" spans="1:8">
      <c r="A425" s="202" t="s">
        <v>235</v>
      </c>
      <c r="B425" s="202">
        <v>465203</v>
      </c>
      <c r="C425" s="202" t="s">
        <v>1324</v>
      </c>
      <c r="D425" s="202" t="s">
        <v>1325</v>
      </c>
      <c r="E425" s="202" t="s">
        <v>238</v>
      </c>
      <c r="F425" s="203">
        <v>367</v>
      </c>
      <c r="G425" s="202" t="s">
        <v>239</v>
      </c>
      <c r="H425" s="202" t="s">
        <v>1326</v>
      </c>
    </row>
    <row r="426" spans="1:8">
      <c r="A426" s="202" t="s">
        <v>235</v>
      </c>
      <c r="B426" s="202">
        <v>465204</v>
      </c>
      <c r="C426" s="202" t="s">
        <v>1327</v>
      </c>
      <c r="D426" s="202" t="s">
        <v>1328</v>
      </c>
      <c r="E426" s="202" t="s">
        <v>238</v>
      </c>
      <c r="F426" s="203">
        <v>367</v>
      </c>
      <c r="G426" s="202" t="s">
        <v>239</v>
      </c>
      <c r="H426" s="202" t="s">
        <v>1329</v>
      </c>
    </row>
    <row r="427" spans="1:8">
      <c r="A427" s="202" t="s">
        <v>235</v>
      </c>
      <c r="B427" s="202">
        <v>465217</v>
      </c>
      <c r="C427" s="202" t="s">
        <v>1330</v>
      </c>
      <c r="D427" s="202" t="s">
        <v>1331</v>
      </c>
      <c r="E427" s="202" t="s">
        <v>238</v>
      </c>
      <c r="F427" s="203">
        <v>367</v>
      </c>
      <c r="G427" s="202" t="s">
        <v>239</v>
      </c>
      <c r="H427" s="202" t="s">
        <v>1332</v>
      </c>
    </row>
    <row r="428" spans="1:8">
      <c r="A428" s="202" t="s">
        <v>235</v>
      </c>
      <c r="B428" s="202">
        <v>465224</v>
      </c>
      <c r="C428" s="202" t="s">
        <v>1333</v>
      </c>
      <c r="D428" s="202" t="s">
        <v>1334</v>
      </c>
      <c r="E428" s="202" t="s">
        <v>238</v>
      </c>
      <c r="F428" s="203">
        <v>367</v>
      </c>
      <c r="G428" s="202" t="s">
        <v>239</v>
      </c>
      <c r="H428" s="202" t="s">
        <v>1335</v>
      </c>
    </row>
    <row r="429" spans="1:8">
      <c r="A429" s="202" t="s">
        <v>235</v>
      </c>
      <c r="B429" s="202">
        <v>465300</v>
      </c>
      <c r="C429" s="202" t="s">
        <v>1336</v>
      </c>
      <c r="D429" s="202" t="s">
        <v>1337</v>
      </c>
      <c r="E429" s="202" t="s">
        <v>238</v>
      </c>
      <c r="F429" s="203">
        <v>367</v>
      </c>
      <c r="G429" s="202" t="s">
        <v>239</v>
      </c>
      <c r="H429" s="202" t="s">
        <v>1338</v>
      </c>
    </row>
    <row r="430" spans="1:8">
      <c r="A430" s="202" t="s">
        <v>235</v>
      </c>
      <c r="B430" s="202">
        <v>465302</v>
      </c>
      <c r="C430" s="202" t="s">
        <v>1339</v>
      </c>
      <c r="D430" s="202" t="s">
        <v>1340</v>
      </c>
      <c r="E430" s="202" t="s">
        <v>238</v>
      </c>
      <c r="F430" s="203">
        <v>367</v>
      </c>
      <c r="G430" s="202" t="s">
        <v>239</v>
      </c>
      <c r="H430" s="202" t="s">
        <v>1341</v>
      </c>
    </row>
    <row r="431" spans="1:8">
      <c r="A431" s="202" t="s">
        <v>235</v>
      </c>
      <c r="B431" s="202">
        <v>465303</v>
      </c>
      <c r="C431" s="202" t="s">
        <v>1342</v>
      </c>
      <c r="D431" s="202" t="s">
        <v>1343</v>
      </c>
      <c r="E431" s="202" t="s">
        <v>238</v>
      </c>
      <c r="F431" s="203">
        <v>367</v>
      </c>
      <c r="G431" s="202" t="s">
        <v>239</v>
      </c>
      <c r="H431" s="202" t="s">
        <v>1344</v>
      </c>
    </row>
    <row r="432" spans="1:8">
      <c r="A432" s="202" t="s">
        <v>235</v>
      </c>
      <c r="B432" s="202">
        <v>465304</v>
      </c>
      <c r="C432" s="202" t="s">
        <v>1345</v>
      </c>
      <c r="D432" s="202" t="s">
        <v>1346</v>
      </c>
      <c r="E432" s="202" t="s">
        <v>238</v>
      </c>
      <c r="F432" s="203">
        <v>367</v>
      </c>
      <c r="G432" s="202" t="s">
        <v>239</v>
      </c>
      <c r="H432" s="202" t="s">
        <v>1347</v>
      </c>
    </row>
    <row r="433" spans="1:8">
      <c r="A433" s="202" t="s">
        <v>235</v>
      </c>
      <c r="B433" s="202">
        <v>465317</v>
      </c>
      <c r="C433" s="202" t="s">
        <v>1348</v>
      </c>
      <c r="D433" s="202" t="s">
        <v>1349</v>
      </c>
      <c r="E433" s="202" t="s">
        <v>238</v>
      </c>
      <c r="F433" s="203">
        <v>367</v>
      </c>
      <c r="G433" s="202" t="s">
        <v>239</v>
      </c>
      <c r="H433" s="202" t="s">
        <v>1350</v>
      </c>
    </row>
    <row r="434" spans="1:8">
      <c r="A434" s="202" t="s">
        <v>235</v>
      </c>
      <c r="B434" s="202">
        <v>465324</v>
      </c>
      <c r="C434" s="202" t="s">
        <v>1351</v>
      </c>
      <c r="D434" s="202" t="s">
        <v>1352</v>
      </c>
      <c r="E434" s="202" t="s">
        <v>238</v>
      </c>
      <c r="F434" s="203">
        <v>367</v>
      </c>
      <c r="G434" s="202" t="s">
        <v>239</v>
      </c>
      <c r="H434" s="202" t="s">
        <v>1353</v>
      </c>
    </row>
    <row r="435" spans="1:8">
      <c r="A435" s="202" t="s">
        <v>235</v>
      </c>
      <c r="B435" s="202">
        <v>469100</v>
      </c>
      <c r="C435" s="202" t="s">
        <v>1354</v>
      </c>
      <c r="D435" s="202" t="s">
        <v>1355</v>
      </c>
      <c r="E435" s="202" t="s">
        <v>238</v>
      </c>
      <c r="F435" s="203">
        <v>367</v>
      </c>
      <c r="G435" s="202" t="s">
        <v>239</v>
      </c>
      <c r="H435" s="202" t="s">
        <v>1356</v>
      </c>
    </row>
    <row r="436" spans="1:8">
      <c r="A436" s="202" t="s">
        <v>235</v>
      </c>
      <c r="B436" s="202">
        <v>469101</v>
      </c>
      <c r="C436" s="202" t="s">
        <v>1357</v>
      </c>
      <c r="D436" s="202" t="s">
        <v>1358</v>
      </c>
      <c r="E436" s="202" t="s">
        <v>238</v>
      </c>
      <c r="F436" s="203">
        <v>367</v>
      </c>
      <c r="G436" s="202" t="s">
        <v>239</v>
      </c>
      <c r="H436" s="202" t="s">
        <v>1359</v>
      </c>
    </row>
    <row r="437" spans="1:8">
      <c r="A437" s="202" t="s">
        <v>235</v>
      </c>
      <c r="B437" s="202">
        <v>469102</v>
      </c>
      <c r="C437" s="202" t="s">
        <v>1360</v>
      </c>
      <c r="D437" s="202" t="s">
        <v>1361</v>
      </c>
      <c r="E437" s="202" t="s">
        <v>238</v>
      </c>
      <c r="F437" s="203">
        <v>367</v>
      </c>
      <c r="G437" s="202" t="s">
        <v>239</v>
      </c>
      <c r="H437" s="202" t="s">
        <v>1362</v>
      </c>
    </row>
    <row r="438" spans="1:8">
      <c r="A438" s="202" t="s">
        <v>235</v>
      </c>
      <c r="B438" s="202">
        <v>469104</v>
      </c>
      <c r="C438" s="202" t="s">
        <v>1363</v>
      </c>
      <c r="D438" s="202" t="s">
        <v>1364</v>
      </c>
      <c r="E438" s="202" t="s">
        <v>238</v>
      </c>
      <c r="F438" s="203">
        <v>38534</v>
      </c>
      <c r="G438" s="202" t="s">
        <v>239</v>
      </c>
      <c r="H438" s="202" t="s">
        <v>1365</v>
      </c>
    </row>
    <row r="439" spans="1:8">
      <c r="A439" s="202" t="s">
        <v>235</v>
      </c>
      <c r="B439" s="202">
        <v>469105</v>
      </c>
      <c r="C439" s="202" t="s">
        <v>1366</v>
      </c>
      <c r="D439" s="202" t="s">
        <v>1367</v>
      </c>
      <c r="E439" s="202" t="s">
        <v>238</v>
      </c>
      <c r="F439" s="203">
        <v>43647</v>
      </c>
      <c r="G439" s="202" t="s">
        <v>239</v>
      </c>
      <c r="H439" s="202" t="s">
        <v>1368</v>
      </c>
    </row>
    <row r="440" spans="1:8">
      <c r="A440" s="202" t="s">
        <v>235</v>
      </c>
      <c r="B440" s="202">
        <v>469111</v>
      </c>
      <c r="C440" s="202" t="s">
        <v>1369</v>
      </c>
      <c r="D440" s="202" t="s">
        <v>1370</v>
      </c>
      <c r="E440" s="202" t="s">
        <v>238</v>
      </c>
      <c r="F440" s="203">
        <v>39630</v>
      </c>
      <c r="G440" s="202" t="s">
        <v>239</v>
      </c>
      <c r="H440" s="202" t="s">
        <v>1371</v>
      </c>
    </row>
    <row r="441" spans="1:8">
      <c r="A441" s="202" t="s">
        <v>235</v>
      </c>
      <c r="B441" s="202">
        <v>491010</v>
      </c>
      <c r="C441" s="202" t="s">
        <v>1372</v>
      </c>
      <c r="D441" s="202" t="s">
        <v>1373</v>
      </c>
      <c r="E441" s="202" t="s">
        <v>238</v>
      </c>
      <c r="F441" s="203">
        <v>42552</v>
      </c>
      <c r="G441" s="202" t="s">
        <v>239</v>
      </c>
      <c r="H441" s="202" t="s">
        <v>1374</v>
      </c>
    </row>
    <row r="442" spans="1:8">
      <c r="A442" s="202" t="s">
        <v>235</v>
      </c>
      <c r="B442" s="202">
        <v>491110</v>
      </c>
      <c r="C442" s="202" t="s">
        <v>1375</v>
      </c>
      <c r="D442" s="202" t="s">
        <v>1376</v>
      </c>
      <c r="E442" s="202" t="s">
        <v>238</v>
      </c>
      <c r="F442" s="203">
        <v>42552</v>
      </c>
      <c r="G442" s="202" t="s">
        <v>239</v>
      </c>
      <c r="H442" s="202" t="s">
        <v>1377</v>
      </c>
    </row>
    <row r="443" spans="1:8">
      <c r="A443" s="202" t="s">
        <v>235</v>
      </c>
      <c r="B443" s="202">
        <v>491130</v>
      </c>
      <c r="C443" s="202" t="s">
        <v>1378</v>
      </c>
      <c r="D443" s="202" t="s">
        <v>1376</v>
      </c>
      <c r="E443" s="202" t="s">
        <v>238</v>
      </c>
      <c r="F443" s="203">
        <v>42552</v>
      </c>
      <c r="G443" s="202" t="s">
        <v>239</v>
      </c>
      <c r="H443" s="202" t="s">
        <v>1379</v>
      </c>
    </row>
    <row r="444" spans="1:8">
      <c r="A444" s="202" t="s">
        <v>235</v>
      </c>
      <c r="B444" s="202">
        <v>491140</v>
      </c>
      <c r="C444" s="202" t="s">
        <v>1380</v>
      </c>
      <c r="D444" s="202" t="s">
        <v>1376</v>
      </c>
      <c r="E444" s="202" t="s">
        <v>238</v>
      </c>
      <c r="F444" s="203">
        <v>42552</v>
      </c>
      <c r="G444" s="202" t="s">
        <v>239</v>
      </c>
      <c r="H444" s="202" t="s">
        <v>1381</v>
      </c>
    </row>
    <row r="445" spans="1:8">
      <c r="A445" s="202" t="s">
        <v>235</v>
      </c>
      <c r="B445" s="202">
        <v>491150</v>
      </c>
      <c r="C445" s="202" t="s">
        <v>1382</v>
      </c>
      <c r="D445" s="202" t="s">
        <v>1376</v>
      </c>
      <c r="E445" s="202" t="s">
        <v>238</v>
      </c>
      <c r="F445" s="203">
        <v>42552</v>
      </c>
      <c r="G445" s="202" t="s">
        <v>239</v>
      </c>
      <c r="H445" s="202" t="s">
        <v>1383</v>
      </c>
    </row>
    <row r="446" spans="1:8">
      <c r="A446" s="202" t="s">
        <v>235</v>
      </c>
      <c r="B446" s="202">
        <v>491220</v>
      </c>
      <c r="C446" s="202" t="s">
        <v>1384</v>
      </c>
      <c r="D446" s="202" t="s">
        <v>1385</v>
      </c>
      <c r="E446" s="202" t="s">
        <v>238</v>
      </c>
      <c r="F446" s="203">
        <v>42552</v>
      </c>
      <c r="G446" s="202" t="s">
        <v>239</v>
      </c>
      <c r="H446" s="202" t="s">
        <v>1386</v>
      </c>
    </row>
    <row r="447" spans="1:8">
      <c r="A447" s="202" t="s">
        <v>235</v>
      </c>
      <c r="B447" s="202">
        <v>491230</v>
      </c>
      <c r="C447" s="202" t="s">
        <v>1387</v>
      </c>
      <c r="D447" s="202" t="s">
        <v>1385</v>
      </c>
      <c r="E447" s="202" t="s">
        <v>238</v>
      </c>
      <c r="F447" s="203">
        <v>42552</v>
      </c>
      <c r="G447" s="202" t="s">
        <v>239</v>
      </c>
      <c r="H447" s="202" t="s">
        <v>1388</v>
      </c>
    </row>
    <row r="448" spans="1:8">
      <c r="A448" s="202" t="s">
        <v>235</v>
      </c>
      <c r="B448" s="202">
        <v>491240</v>
      </c>
      <c r="C448" s="202" t="s">
        <v>1389</v>
      </c>
      <c r="D448" s="202" t="s">
        <v>1385</v>
      </c>
      <c r="E448" s="202" t="s">
        <v>238</v>
      </c>
      <c r="F448" s="203">
        <v>42552</v>
      </c>
      <c r="G448" s="202" t="s">
        <v>239</v>
      </c>
      <c r="H448" s="202" t="s">
        <v>1390</v>
      </c>
    </row>
    <row r="449" spans="1:8">
      <c r="A449" s="202" t="s">
        <v>235</v>
      </c>
      <c r="B449" s="202">
        <v>491250</v>
      </c>
      <c r="C449" s="202" t="s">
        <v>1391</v>
      </c>
      <c r="D449" s="202" t="s">
        <v>1385</v>
      </c>
      <c r="E449" s="202" t="s">
        <v>238</v>
      </c>
      <c r="F449" s="203">
        <v>42552</v>
      </c>
      <c r="G449" s="202" t="s">
        <v>239</v>
      </c>
      <c r="H449" s="202" t="s">
        <v>1392</v>
      </c>
    </row>
    <row r="450" spans="1:8">
      <c r="A450" s="202" t="s">
        <v>235</v>
      </c>
      <c r="B450" s="202">
        <v>491260</v>
      </c>
      <c r="C450" s="202" t="s">
        <v>1393</v>
      </c>
      <c r="D450" s="202" t="s">
        <v>1394</v>
      </c>
      <c r="E450" s="202" t="s">
        <v>238</v>
      </c>
      <c r="F450" s="203">
        <v>42552</v>
      </c>
      <c r="G450" s="202" t="s">
        <v>239</v>
      </c>
      <c r="H450" s="202" t="s">
        <v>1395</v>
      </c>
    </row>
    <row r="451" spans="1:8">
      <c r="A451" s="202" t="s">
        <v>235</v>
      </c>
      <c r="B451" s="202">
        <v>465229</v>
      </c>
      <c r="C451" s="202" t="s">
        <v>1396</v>
      </c>
      <c r="D451" s="202" t="s">
        <v>1397</v>
      </c>
      <c r="E451" s="202" t="s">
        <v>238</v>
      </c>
      <c r="F451" s="203">
        <v>40725</v>
      </c>
      <c r="G451" s="202" t="s">
        <v>239</v>
      </c>
      <c r="H451" s="202" t="s">
        <v>1398</v>
      </c>
    </row>
    <row r="452" spans="1:8">
      <c r="A452" s="202" t="s">
        <v>235</v>
      </c>
      <c r="B452" s="202">
        <v>465326</v>
      </c>
      <c r="C452" s="202" t="s">
        <v>1399</v>
      </c>
      <c r="D452" s="202" t="s">
        <v>1400</v>
      </c>
      <c r="E452" s="202" t="s">
        <v>238</v>
      </c>
      <c r="F452" s="203">
        <v>367</v>
      </c>
      <c r="G452" s="202" t="s">
        <v>239</v>
      </c>
      <c r="H452" s="202" t="s">
        <v>1401</v>
      </c>
    </row>
    <row r="453" spans="1:8">
      <c r="A453" s="202" t="s">
        <v>235</v>
      </c>
      <c r="B453" s="202">
        <v>469000</v>
      </c>
      <c r="C453" s="202" t="s">
        <v>1402</v>
      </c>
      <c r="D453" s="202" t="s">
        <v>1403</v>
      </c>
      <c r="E453" s="202" t="s">
        <v>238</v>
      </c>
      <c r="F453" s="203">
        <v>367</v>
      </c>
      <c r="G453" s="202" t="s">
        <v>239</v>
      </c>
      <c r="H453" s="202" t="s">
        <v>1404</v>
      </c>
    </row>
    <row r="454" spans="1:8">
      <c r="A454" s="202" t="s">
        <v>235</v>
      </c>
      <c r="B454" s="202">
        <v>469103</v>
      </c>
      <c r="C454" s="202" t="s">
        <v>1405</v>
      </c>
      <c r="D454" s="202" t="s">
        <v>1406</v>
      </c>
      <c r="E454" s="202" t="s">
        <v>238</v>
      </c>
      <c r="F454" s="203">
        <v>367</v>
      </c>
      <c r="G454" s="202" t="s">
        <v>239</v>
      </c>
      <c r="H454" s="202" t="s">
        <v>1407</v>
      </c>
    </row>
    <row r="455" spans="1:8">
      <c r="A455" s="202" t="s">
        <v>235</v>
      </c>
      <c r="B455" s="202">
        <v>491120</v>
      </c>
      <c r="C455" s="202" t="s">
        <v>1408</v>
      </c>
      <c r="D455" s="202" t="s">
        <v>1376</v>
      </c>
      <c r="E455" s="202" t="s">
        <v>238</v>
      </c>
      <c r="F455" s="203">
        <v>42552</v>
      </c>
      <c r="G455" s="202" t="s">
        <v>239</v>
      </c>
      <c r="H455" s="202" t="s">
        <v>1409</v>
      </c>
    </row>
    <row r="456" spans="1:8">
      <c r="A456" s="202" t="s">
        <v>235</v>
      </c>
      <c r="B456" s="202">
        <v>491160</v>
      </c>
      <c r="C456" s="202" t="s">
        <v>1410</v>
      </c>
      <c r="D456" s="202" t="s">
        <v>1376</v>
      </c>
      <c r="E456" s="202" t="s">
        <v>238</v>
      </c>
      <c r="F456" s="203">
        <v>42552</v>
      </c>
      <c r="G456" s="202" t="s">
        <v>239</v>
      </c>
      <c r="H456" s="202" t="s">
        <v>1411</v>
      </c>
    </row>
    <row r="457" spans="1:8">
      <c r="A457" s="202" t="s">
        <v>235</v>
      </c>
      <c r="B457" s="202">
        <v>491210</v>
      </c>
      <c r="C457" s="202" t="s">
        <v>1412</v>
      </c>
      <c r="D457" s="202" t="s">
        <v>1385</v>
      </c>
      <c r="E457" s="202" t="s">
        <v>238</v>
      </c>
      <c r="F457" s="203">
        <v>42552</v>
      </c>
      <c r="G457" s="202" t="s">
        <v>239</v>
      </c>
      <c r="H457" s="202" t="s">
        <v>1413</v>
      </c>
    </row>
    <row r="458" spans="1:8">
      <c r="A458" s="202" t="s">
        <v>235</v>
      </c>
      <c r="B458" s="202">
        <v>491270</v>
      </c>
      <c r="C458" s="202" t="s">
        <v>1414</v>
      </c>
      <c r="D458" s="202" t="s">
        <v>1415</v>
      </c>
      <c r="E458" s="202" t="s">
        <v>238</v>
      </c>
      <c r="F458" s="203">
        <v>42552</v>
      </c>
      <c r="G458" s="202" t="s">
        <v>239</v>
      </c>
      <c r="H458" s="202" t="s">
        <v>1416</v>
      </c>
    </row>
    <row r="459" spans="1:8">
      <c r="A459" s="202" t="s">
        <v>235</v>
      </c>
      <c r="B459" s="202">
        <v>492100</v>
      </c>
      <c r="C459" s="202" t="s">
        <v>1417</v>
      </c>
      <c r="D459" s="202" t="s">
        <v>1418</v>
      </c>
      <c r="E459" s="202" t="s">
        <v>238</v>
      </c>
      <c r="F459" s="203">
        <v>43647</v>
      </c>
      <c r="G459" s="202" t="s">
        <v>239</v>
      </c>
      <c r="H459" s="202" t="s">
        <v>1419</v>
      </c>
    </row>
    <row r="460" spans="1:8">
      <c r="A460" s="202" t="s">
        <v>235</v>
      </c>
      <c r="B460" s="202">
        <v>510000</v>
      </c>
      <c r="C460" s="202" t="s">
        <v>1420</v>
      </c>
      <c r="D460" s="202" t="s">
        <v>1421</v>
      </c>
      <c r="E460" s="202" t="s">
        <v>238</v>
      </c>
      <c r="F460" s="203">
        <v>367</v>
      </c>
      <c r="G460" s="202" t="s">
        <v>239</v>
      </c>
      <c r="H460" s="202" t="s">
        <v>1371</v>
      </c>
    </row>
    <row r="461" spans="1:8">
      <c r="A461" s="202" t="s">
        <v>235</v>
      </c>
      <c r="B461" s="202">
        <v>521000</v>
      </c>
      <c r="C461" s="202" t="s">
        <v>1422</v>
      </c>
      <c r="D461" s="202" t="s">
        <v>1423</v>
      </c>
      <c r="E461" s="202" t="s">
        <v>238</v>
      </c>
      <c r="F461" s="203">
        <v>40725</v>
      </c>
      <c r="G461" s="202" t="s">
        <v>239</v>
      </c>
      <c r="H461" s="202" t="s">
        <v>1424</v>
      </c>
    </row>
    <row r="462" spans="1:8">
      <c r="A462" s="202" t="s">
        <v>235</v>
      </c>
      <c r="B462" s="202">
        <v>521900</v>
      </c>
      <c r="C462" s="202" t="s">
        <v>1425</v>
      </c>
      <c r="D462" s="202" t="s">
        <v>1426</v>
      </c>
      <c r="E462" s="202" t="s">
        <v>238</v>
      </c>
      <c r="F462" s="203">
        <v>39264</v>
      </c>
      <c r="G462" s="202" t="s">
        <v>239</v>
      </c>
      <c r="H462" s="202" t="s">
        <v>1427</v>
      </c>
    </row>
    <row r="463" spans="1:8">
      <c r="A463" s="202" t="s">
        <v>235</v>
      </c>
      <c r="B463" s="202">
        <v>529000</v>
      </c>
      <c r="C463" s="202" t="s">
        <v>1428</v>
      </c>
      <c r="D463" s="202" t="s">
        <v>1429</v>
      </c>
      <c r="E463" s="202" t="s">
        <v>238</v>
      </c>
      <c r="F463" s="203">
        <v>367</v>
      </c>
      <c r="G463" s="202" t="s">
        <v>239</v>
      </c>
      <c r="H463" s="202" t="s">
        <v>1430</v>
      </c>
    </row>
    <row r="464" spans="1:8">
      <c r="A464" s="202" t="s">
        <v>235</v>
      </c>
      <c r="B464" s="202">
        <v>529101</v>
      </c>
      <c r="C464" s="202" t="s">
        <v>1431</v>
      </c>
      <c r="D464" s="202" t="s">
        <v>1432</v>
      </c>
      <c r="E464" s="202" t="s">
        <v>238</v>
      </c>
      <c r="F464" s="203">
        <v>367</v>
      </c>
      <c r="G464" s="202" t="s">
        <v>239</v>
      </c>
      <c r="H464" s="202" t="s">
        <v>1433</v>
      </c>
    </row>
    <row r="465" spans="1:8">
      <c r="A465" s="202" t="s">
        <v>235</v>
      </c>
      <c r="B465" s="202">
        <v>529102</v>
      </c>
      <c r="C465" s="202" t="s">
        <v>1434</v>
      </c>
      <c r="D465" s="202" t="s">
        <v>1435</v>
      </c>
      <c r="E465" s="202" t="s">
        <v>238</v>
      </c>
      <c r="F465" s="203">
        <v>367</v>
      </c>
      <c r="G465" s="202" t="s">
        <v>239</v>
      </c>
      <c r="H465" s="202" t="s">
        <v>1436</v>
      </c>
    </row>
    <row r="466" spans="1:8">
      <c r="A466" s="202" t="s">
        <v>235</v>
      </c>
      <c r="B466" s="202">
        <v>529103</v>
      </c>
      <c r="C466" s="202" t="s">
        <v>1437</v>
      </c>
      <c r="D466" s="202" t="s">
        <v>1438</v>
      </c>
      <c r="E466" s="202" t="s">
        <v>238</v>
      </c>
      <c r="F466" s="203">
        <v>367</v>
      </c>
      <c r="G466" s="202" t="s">
        <v>239</v>
      </c>
      <c r="H466" s="202" t="s">
        <v>1439</v>
      </c>
    </row>
    <row r="467" spans="1:8">
      <c r="A467" s="202" t="s">
        <v>235</v>
      </c>
      <c r="B467" s="202">
        <v>529104</v>
      </c>
      <c r="C467" s="202" t="s">
        <v>1440</v>
      </c>
      <c r="D467" s="202" t="s">
        <v>1441</v>
      </c>
      <c r="E467" s="202" t="s">
        <v>238</v>
      </c>
      <c r="F467" s="203">
        <v>367</v>
      </c>
      <c r="G467" s="202" t="s">
        <v>239</v>
      </c>
      <c r="H467" s="202" t="s">
        <v>1442</v>
      </c>
    </row>
    <row r="468" spans="1:8">
      <c r="A468" s="202" t="s">
        <v>235</v>
      </c>
      <c r="B468" s="202">
        <v>529105</v>
      </c>
      <c r="C468" s="202" t="s">
        <v>1443</v>
      </c>
      <c r="D468" s="202" t="s">
        <v>1444</v>
      </c>
      <c r="E468" s="202" t="s">
        <v>238</v>
      </c>
      <c r="F468" s="203">
        <v>367</v>
      </c>
      <c r="G468" s="202" t="s">
        <v>239</v>
      </c>
      <c r="H468" s="202" t="s">
        <v>1445</v>
      </c>
    </row>
    <row r="469" spans="1:8">
      <c r="A469" s="202" t="s">
        <v>235</v>
      </c>
      <c r="B469" s="202">
        <v>529108</v>
      </c>
      <c r="C469" s="202" t="s">
        <v>1446</v>
      </c>
      <c r="D469" s="202" t="s">
        <v>1447</v>
      </c>
      <c r="E469" s="202" t="s">
        <v>238</v>
      </c>
      <c r="F469" s="203">
        <v>367</v>
      </c>
      <c r="G469" s="202" t="s">
        <v>239</v>
      </c>
      <c r="H469" s="202" t="s">
        <v>1448</v>
      </c>
    </row>
    <row r="470" spans="1:8">
      <c r="A470" s="202" t="s">
        <v>235</v>
      </c>
      <c r="B470" s="202">
        <v>529109</v>
      </c>
      <c r="C470" s="202" t="s">
        <v>1449</v>
      </c>
      <c r="D470" s="202" t="s">
        <v>1450</v>
      </c>
      <c r="E470" s="202" t="s">
        <v>238</v>
      </c>
      <c r="F470" s="203">
        <v>367</v>
      </c>
      <c r="G470" s="202" t="s">
        <v>239</v>
      </c>
      <c r="H470" s="202" t="s">
        <v>1451</v>
      </c>
    </row>
    <row r="471" spans="1:8">
      <c r="A471" s="202" t="s">
        <v>235</v>
      </c>
      <c r="B471" s="202">
        <v>529110</v>
      </c>
      <c r="C471" s="202" t="s">
        <v>1452</v>
      </c>
      <c r="D471" s="202" t="s">
        <v>1453</v>
      </c>
      <c r="E471" s="202" t="s">
        <v>238</v>
      </c>
      <c r="F471" s="203">
        <v>367</v>
      </c>
      <c r="G471" s="202" t="s">
        <v>239</v>
      </c>
      <c r="H471" s="202" t="s">
        <v>1454</v>
      </c>
    </row>
    <row r="472" spans="1:8">
      <c r="A472" s="202" t="s">
        <v>235</v>
      </c>
      <c r="B472" s="202">
        <v>529112</v>
      </c>
      <c r="C472" s="202" t="s">
        <v>1455</v>
      </c>
      <c r="D472" s="202" t="s">
        <v>1456</v>
      </c>
      <c r="E472" s="202" t="s">
        <v>238</v>
      </c>
      <c r="F472" s="203">
        <v>367</v>
      </c>
      <c r="G472" s="202" t="s">
        <v>239</v>
      </c>
      <c r="H472" s="202" t="s">
        <v>1457</v>
      </c>
    </row>
    <row r="473" spans="1:8">
      <c r="A473" s="202" t="s">
        <v>235</v>
      </c>
      <c r="B473" s="202">
        <v>529116</v>
      </c>
      <c r="C473" s="202" t="s">
        <v>1458</v>
      </c>
      <c r="D473" s="202" t="s">
        <v>1459</v>
      </c>
      <c r="E473" s="202" t="s">
        <v>238</v>
      </c>
      <c r="F473" s="203">
        <v>367</v>
      </c>
      <c r="G473" s="202" t="s">
        <v>239</v>
      </c>
      <c r="H473" s="202" t="s">
        <v>1460</v>
      </c>
    </row>
    <row r="474" spans="1:8">
      <c r="A474" s="202" t="s">
        <v>235</v>
      </c>
      <c r="B474" s="202">
        <v>529117</v>
      </c>
      <c r="C474" s="202" t="s">
        <v>1461</v>
      </c>
      <c r="D474" s="202" t="s">
        <v>1462</v>
      </c>
      <c r="E474" s="202" t="s">
        <v>238</v>
      </c>
      <c r="F474" s="203">
        <v>367</v>
      </c>
      <c r="G474" s="202" t="s">
        <v>239</v>
      </c>
      <c r="H474" s="202" t="s">
        <v>1463</v>
      </c>
    </row>
    <row r="475" spans="1:8">
      <c r="A475" s="202" t="s">
        <v>235</v>
      </c>
      <c r="B475" s="202">
        <v>529118</v>
      </c>
      <c r="C475" s="202" t="s">
        <v>1464</v>
      </c>
      <c r="D475" s="202" t="s">
        <v>1465</v>
      </c>
      <c r="E475" s="202" t="s">
        <v>238</v>
      </c>
      <c r="F475" s="203">
        <v>367</v>
      </c>
      <c r="G475" s="202" t="s">
        <v>239</v>
      </c>
      <c r="H475" s="202" t="s">
        <v>1466</v>
      </c>
    </row>
    <row r="476" spans="1:8">
      <c r="A476" s="202" t="s">
        <v>235</v>
      </c>
      <c r="B476" s="202">
        <v>529119</v>
      </c>
      <c r="C476" s="202" t="s">
        <v>1467</v>
      </c>
      <c r="D476" s="202" t="s">
        <v>1468</v>
      </c>
      <c r="E476" s="202" t="s">
        <v>238</v>
      </c>
      <c r="F476" s="203">
        <v>367</v>
      </c>
      <c r="G476" s="202" t="s">
        <v>239</v>
      </c>
      <c r="H476" s="202" t="s">
        <v>1469</v>
      </c>
    </row>
    <row r="477" spans="1:8">
      <c r="A477" s="202" t="s">
        <v>235</v>
      </c>
      <c r="B477" s="202">
        <v>529121</v>
      </c>
      <c r="C477" s="202" t="s">
        <v>1470</v>
      </c>
      <c r="D477" s="202" t="s">
        <v>1471</v>
      </c>
      <c r="E477" s="202" t="s">
        <v>238</v>
      </c>
      <c r="F477" s="203">
        <v>367</v>
      </c>
      <c r="G477" s="202" t="s">
        <v>239</v>
      </c>
      <c r="H477" s="202" t="s">
        <v>1472</v>
      </c>
    </row>
    <row r="478" spans="1:8">
      <c r="A478" s="202" t="s">
        <v>235</v>
      </c>
      <c r="B478" s="202">
        <v>529122</v>
      </c>
      <c r="C478" s="202" t="s">
        <v>1473</v>
      </c>
      <c r="D478" s="202" t="s">
        <v>1474</v>
      </c>
      <c r="E478" s="202" t="s">
        <v>238</v>
      </c>
      <c r="F478" s="203">
        <v>367</v>
      </c>
      <c r="G478" s="202" t="s">
        <v>239</v>
      </c>
      <c r="H478" s="202" t="s">
        <v>1475</v>
      </c>
    </row>
    <row r="479" spans="1:8">
      <c r="A479" s="202" t="s">
        <v>235</v>
      </c>
      <c r="B479" s="202">
        <v>529123</v>
      </c>
      <c r="C479" s="202" t="s">
        <v>1476</v>
      </c>
      <c r="D479" s="202" t="s">
        <v>1477</v>
      </c>
      <c r="E479" s="202" t="s">
        <v>238</v>
      </c>
      <c r="F479" s="203">
        <v>367</v>
      </c>
      <c r="G479" s="202" t="s">
        <v>239</v>
      </c>
      <c r="H479" s="202" t="s">
        <v>1478</v>
      </c>
    </row>
    <row r="480" spans="1:8">
      <c r="A480" s="202" t="s">
        <v>235</v>
      </c>
      <c r="B480" s="202">
        <v>529124</v>
      </c>
      <c r="C480" s="202" t="s">
        <v>1479</v>
      </c>
      <c r="D480" s="202" t="s">
        <v>1480</v>
      </c>
      <c r="E480" s="202" t="s">
        <v>238</v>
      </c>
      <c r="F480" s="203">
        <v>367</v>
      </c>
      <c r="G480" s="202" t="s">
        <v>239</v>
      </c>
      <c r="H480" s="202" t="s">
        <v>1481</v>
      </c>
    </row>
    <row r="481" spans="1:8">
      <c r="A481" s="202" t="s">
        <v>235</v>
      </c>
      <c r="B481" s="202">
        <v>529125</v>
      </c>
      <c r="C481" s="202" t="s">
        <v>1482</v>
      </c>
      <c r="D481" s="202" t="s">
        <v>1483</v>
      </c>
      <c r="E481" s="202" t="s">
        <v>238</v>
      </c>
      <c r="F481" s="203">
        <v>367</v>
      </c>
      <c r="G481" s="202" t="s">
        <v>239</v>
      </c>
      <c r="H481" s="202" t="s">
        <v>1484</v>
      </c>
    </row>
    <row r="482" spans="1:8">
      <c r="A482" s="202" t="s">
        <v>235</v>
      </c>
      <c r="B482" s="202">
        <v>529126</v>
      </c>
      <c r="C482" s="202" t="s">
        <v>1485</v>
      </c>
      <c r="D482" s="202" t="s">
        <v>1486</v>
      </c>
      <c r="E482" s="202" t="s">
        <v>238</v>
      </c>
      <c r="F482" s="203">
        <v>367</v>
      </c>
      <c r="G482" s="202" t="s">
        <v>239</v>
      </c>
      <c r="H482" s="202" t="s">
        <v>1487</v>
      </c>
    </row>
    <row r="483" spans="1:8">
      <c r="A483" s="202" t="s">
        <v>235</v>
      </c>
      <c r="B483" s="202">
        <v>529127</v>
      </c>
      <c r="C483" s="202" t="s">
        <v>1488</v>
      </c>
      <c r="D483" s="202" t="s">
        <v>1489</v>
      </c>
      <c r="E483" s="202" t="s">
        <v>238</v>
      </c>
      <c r="F483" s="203">
        <v>38899</v>
      </c>
      <c r="G483" s="202" t="s">
        <v>239</v>
      </c>
      <c r="H483" s="202" t="s">
        <v>1490</v>
      </c>
    </row>
    <row r="484" spans="1:8" ht="60">
      <c r="A484" s="202" t="s">
        <v>235</v>
      </c>
      <c r="B484" s="202">
        <v>529130</v>
      </c>
      <c r="C484" s="202" t="s">
        <v>1491</v>
      </c>
      <c r="D484" s="202" t="s">
        <v>1492</v>
      </c>
      <c r="E484" s="202" t="s">
        <v>238</v>
      </c>
      <c r="F484" s="203">
        <v>40725</v>
      </c>
      <c r="G484" s="202" t="s">
        <v>239</v>
      </c>
      <c r="H484" s="204" t="s">
        <v>1493</v>
      </c>
    </row>
    <row r="485" spans="1:8">
      <c r="A485" s="202" t="s">
        <v>235</v>
      </c>
      <c r="B485" s="202">
        <v>529131</v>
      </c>
      <c r="C485" s="202" t="s">
        <v>1494</v>
      </c>
      <c r="D485" s="202" t="s">
        <v>1495</v>
      </c>
      <c r="E485" s="202" t="s">
        <v>238</v>
      </c>
      <c r="F485" s="203">
        <v>40360</v>
      </c>
      <c r="G485" s="202" t="s">
        <v>239</v>
      </c>
      <c r="H485" s="202" t="s">
        <v>1496</v>
      </c>
    </row>
    <row r="486" spans="1:8">
      <c r="A486" s="202" t="s">
        <v>235</v>
      </c>
      <c r="B486" s="202">
        <v>529132</v>
      </c>
      <c r="C486" s="202" t="s">
        <v>1497</v>
      </c>
      <c r="D486" s="202" t="s">
        <v>1489</v>
      </c>
      <c r="E486" s="202" t="s">
        <v>238</v>
      </c>
      <c r="F486" s="203">
        <v>40360</v>
      </c>
      <c r="G486" s="202" t="s">
        <v>239</v>
      </c>
      <c r="H486" s="202" t="s">
        <v>1498</v>
      </c>
    </row>
    <row r="487" spans="1:8">
      <c r="A487" s="202" t="s">
        <v>235</v>
      </c>
      <c r="B487" s="202">
        <v>529133</v>
      </c>
      <c r="C487" s="202" t="s">
        <v>1499</v>
      </c>
      <c r="D487" s="202" t="s">
        <v>1500</v>
      </c>
      <c r="E487" s="202" t="s">
        <v>238</v>
      </c>
      <c r="F487" s="203">
        <v>40725</v>
      </c>
      <c r="G487" s="202" t="s">
        <v>239</v>
      </c>
      <c r="H487" s="202" t="s">
        <v>1501</v>
      </c>
    </row>
    <row r="488" spans="1:8">
      <c r="A488" s="202" t="s">
        <v>235</v>
      </c>
      <c r="B488" s="202">
        <v>541000</v>
      </c>
      <c r="C488" s="202" t="s">
        <v>1502</v>
      </c>
      <c r="D488" s="202" t="s">
        <v>1503</v>
      </c>
      <c r="E488" s="202" t="s">
        <v>238</v>
      </c>
      <c r="F488" s="203">
        <v>367</v>
      </c>
      <c r="G488" s="202" t="s">
        <v>239</v>
      </c>
      <c r="H488" s="202" t="s">
        <v>1504</v>
      </c>
    </row>
    <row r="489" spans="1:8">
      <c r="A489" s="202" t="s">
        <v>235</v>
      </c>
      <c r="B489" s="202">
        <v>541100</v>
      </c>
      <c r="C489" s="202" t="s">
        <v>1505</v>
      </c>
      <c r="D489" s="202" t="s">
        <v>1506</v>
      </c>
      <c r="E489" s="202" t="s">
        <v>238</v>
      </c>
      <c r="F489" s="203">
        <v>367</v>
      </c>
      <c r="G489" s="202" t="s">
        <v>239</v>
      </c>
      <c r="H489" s="202" t="s">
        <v>1507</v>
      </c>
    </row>
    <row r="490" spans="1:8">
      <c r="A490" s="202" t="s">
        <v>235</v>
      </c>
      <c r="B490" s="202">
        <v>541107</v>
      </c>
      <c r="C490" s="202" t="s">
        <v>1508</v>
      </c>
      <c r="D490" s="202" t="s">
        <v>1509</v>
      </c>
      <c r="E490" s="202" t="s">
        <v>238</v>
      </c>
      <c r="F490" s="203">
        <v>43647</v>
      </c>
      <c r="G490" s="202" t="s">
        <v>239</v>
      </c>
      <c r="H490" s="202" t="s">
        <v>1510</v>
      </c>
    </row>
    <row r="491" spans="1:8">
      <c r="A491" s="202" t="s">
        <v>235</v>
      </c>
      <c r="B491" s="202">
        <v>541200</v>
      </c>
      <c r="C491" s="202" t="s">
        <v>1511</v>
      </c>
      <c r="D491" s="202" t="s">
        <v>1512</v>
      </c>
      <c r="E491" s="202" t="s">
        <v>238</v>
      </c>
      <c r="F491" s="203">
        <v>38534</v>
      </c>
      <c r="G491" s="202" t="s">
        <v>239</v>
      </c>
      <c r="H491" s="202" t="s">
        <v>1513</v>
      </c>
    </row>
    <row r="492" spans="1:8">
      <c r="A492" s="202" t="s">
        <v>235</v>
      </c>
      <c r="B492" s="202">
        <v>541300</v>
      </c>
      <c r="C492" s="202" t="s">
        <v>1514</v>
      </c>
      <c r="D492" s="202" t="s">
        <v>1515</v>
      </c>
      <c r="E492" s="202" t="s">
        <v>238</v>
      </c>
      <c r="F492" s="203">
        <v>38169</v>
      </c>
      <c r="G492" s="202" t="s">
        <v>239</v>
      </c>
      <c r="H492" s="202" t="s">
        <v>1516</v>
      </c>
    </row>
    <row r="493" spans="1:8">
      <c r="A493" s="202" t="s">
        <v>235</v>
      </c>
      <c r="B493" s="202">
        <v>541400</v>
      </c>
      <c r="C493" s="202" t="s">
        <v>1517</v>
      </c>
      <c r="D493" s="202" t="s">
        <v>1518</v>
      </c>
      <c r="E493" s="202" t="s">
        <v>238</v>
      </c>
      <c r="F493" s="203">
        <v>38169</v>
      </c>
      <c r="G493" s="202" t="s">
        <v>239</v>
      </c>
      <c r="H493" s="202" t="s">
        <v>1519</v>
      </c>
    </row>
    <row r="494" spans="1:8">
      <c r="A494" s="202" t="s">
        <v>235</v>
      </c>
      <c r="B494" s="202">
        <v>541600</v>
      </c>
      <c r="C494" s="202" t="s">
        <v>1520</v>
      </c>
      <c r="D494" s="202" t="s">
        <v>1521</v>
      </c>
      <c r="E494" s="202" t="s">
        <v>238</v>
      </c>
      <c r="F494" s="203">
        <v>41091</v>
      </c>
      <c r="G494" s="202" t="s">
        <v>239</v>
      </c>
      <c r="H494" s="202" t="s">
        <v>1522</v>
      </c>
    </row>
    <row r="495" spans="1:8">
      <c r="A495" s="202" t="s">
        <v>235</v>
      </c>
      <c r="B495" s="202">
        <v>541610</v>
      </c>
      <c r="C495" s="202" t="s">
        <v>1523</v>
      </c>
      <c r="D495" s="202" t="s">
        <v>1521</v>
      </c>
      <c r="E495" s="202" t="s">
        <v>238</v>
      </c>
      <c r="F495" s="203">
        <v>44378</v>
      </c>
      <c r="G495" s="202" t="s">
        <v>239</v>
      </c>
      <c r="H495" s="202" t="s">
        <v>1524</v>
      </c>
    </row>
    <row r="496" spans="1:8">
      <c r="A496" s="202" t="s">
        <v>235</v>
      </c>
      <c r="B496" s="202">
        <v>541700</v>
      </c>
      <c r="C496" s="202" t="s">
        <v>1525</v>
      </c>
      <c r="D496" s="202" t="s">
        <v>555</v>
      </c>
      <c r="E496" s="202" t="s">
        <v>238</v>
      </c>
      <c r="F496" s="203">
        <v>39264</v>
      </c>
      <c r="G496" s="202" t="s">
        <v>239</v>
      </c>
      <c r="H496" s="202" t="s">
        <v>1526</v>
      </c>
    </row>
    <row r="497" spans="1:8">
      <c r="A497" s="202" t="s">
        <v>235</v>
      </c>
      <c r="B497" s="202">
        <v>542000</v>
      </c>
      <c r="C497" s="202" t="s">
        <v>1527</v>
      </c>
      <c r="D497" s="202" t="s">
        <v>1527</v>
      </c>
      <c r="E497" s="202" t="s">
        <v>238</v>
      </c>
      <c r="F497" s="203">
        <v>367</v>
      </c>
      <c r="G497" s="202" t="s">
        <v>239</v>
      </c>
      <c r="H497" s="202" t="s">
        <v>1528</v>
      </c>
    </row>
    <row r="498" spans="1:8">
      <c r="A498" s="202" t="s">
        <v>235</v>
      </c>
      <c r="B498" s="202">
        <v>542100</v>
      </c>
      <c r="C498" s="202" t="s">
        <v>1529</v>
      </c>
      <c r="D498" s="202" t="s">
        <v>1530</v>
      </c>
      <c r="E498" s="202" t="s">
        <v>238</v>
      </c>
      <c r="F498" s="203">
        <v>367</v>
      </c>
      <c r="G498" s="202" t="s">
        <v>239</v>
      </c>
      <c r="H498" s="202" t="s">
        <v>1531</v>
      </c>
    </row>
    <row r="499" spans="1:8">
      <c r="A499" s="202" t="s">
        <v>235</v>
      </c>
      <c r="B499" s="202">
        <v>542200</v>
      </c>
      <c r="C499" s="202" t="s">
        <v>1532</v>
      </c>
      <c r="D499" s="202" t="s">
        <v>1533</v>
      </c>
      <c r="E499" s="202" t="s">
        <v>238</v>
      </c>
      <c r="F499" s="203">
        <v>367</v>
      </c>
      <c r="G499" s="202" t="s">
        <v>239</v>
      </c>
      <c r="H499" s="202" t="s">
        <v>1534</v>
      </c>
    </row>
    <row r="500" spans="1:8">
      <c r="A500" s="202" t="s">
        <v>235</v>
      </c>
      <c r="B500" s="202">
        <v>542210</v>
      </c>
      <c r="C500" s="202" t="s">
        <v>1535</v>
      </c>
      <c r="D500" s="202" t="s">
        <v>1536</v>
      </c>
      <c r="E500" s="202" t="s">
        <v>238</v>
      </c>
      <c r="F500" s="203">
        <v>367</v>
      </c>
      <c r="G500" s="202" t="s">
        <v>239</v>
      </c>
      <c r="H500" s="202" t="s">
        <v>1537</v>
      </c>
    </row>
    <row r="501" spans="1:8">
      <c r="A501" s="202" t="s">
        <v>235</v>
      </c>
      <c r="B501" s="202">
        <v>542220</v>
      </c>
      <c r="C501" s="202" t="s">
        <v>1538</v>
      </c>
      <c r="D501" s="202" t="s">
        <v>1539</v>
      </c>
      <c r="E501" s="202" t="s">
        <v>238</v>
      </c>
      <c r="F501" s="203">
        <v>367</v>
      </c>
      <c r="G501" s="202" t="s">
        <v>239</v>
      </c>
      <c r="H501" s="202" t="s">
        <v>1540</v>
      </c>
    </row>
    <row r="502" spans="1:8">
      <c r="A502" s="202" t="s">
        <v>235</v>
      </c>
      <c r="B502" s="202">
        <v>542300</v>
      </c>
      <c r="C502" s="202" t="s">
        <v>1541</v>
      </c>
      <c r="D502" s="202" t="s">
        <v>1542</v>
      </c>
      <c r="E502" s="202" t="s">
        <v>238</v>
      </c>
      <c r="F502" s="203">
        <v>367</v>
      </c>
      <c r="G502" s="202" t="s">
        <v>239</v>
      </c>
      <c r="H502" s="202" t="s">
        <v>1543</v>
      </c>
    </row>
    <row r="503" spans="1:8">
      <c r="A503" s="202" t="s">
        <v>235</v>
      </c>
      <c r="B503" s="202">
        <v>542400</v>
      </c>
      <c r="C503" s="202" t="s">
        <v>1544</v>
      </c>
      <c r="D503" s="202" t="s">
        <v>1545</v>
      </c>
      <c r="E503" s="202" t="s">
        <v>238</v>
      </c>
      <c r="F503" s="203">
        <v>367</v>
      </c>
      <c r="G503" s="202" t="s">
        <v>239</v>
      </c>
      <c r="H503" s="202" t="s">
        <v>1546</v>
      </c>
    </row>
    <row r="504" spans="1:8">
      <c r="A504" s="202" t="s">
        <v>235</v>
      </c>
      <c r="B504" s="202">
        <v>544000</v>
      </c>
      <c r="C504" s="202" t="s">
        <v>1547</v>
      </c>
      <c r="D504" s="202" t="s">
        <v>1521</v>
      </c>
      <c r="E504" s="202" t="s">
        <v>238</v>
      </c>
      <c r="F504" s="203">
        <v>367</v>
      </c>
      <c r="G504" s="202" t="s">
        <v>239</v>
      </c>
      <c r="H504" s="202" t="s">
        <v>1548</v>
      </c>
    </row>
    <row r="505" spans="1:8">
      <c r="A505" s="202" t="s">
        <v>235</v>
      </c>
      <c r="B505" s="202">
        <v>546000</v>
      </c>
      <c r="C505" s="202" t="s">
        <v>1549</v>
      </c>
      <c r="D505" s="202" t="s">
        <v>1550</v>
      </c>
      <c r="E505" s="202" t="s">
        <v>238</v>
      </c>
      <c r="F505" s="203">
        <v>41091</v>
      </c>
      <c r="G505" s="202" t="s">
        <v>239</v>
      </c>
      <c r="H505" s="202" t="s">
        <v>1551</v>
      </c>
    </row>
    <row r="506" spans="1:8">
      <c r="A506" s="202" t="s">
        <v>235</v>
      </c>
      <c r="B506" s="202">
        <v>547000</v>
      </c>
      <c r="C506" s="202" t="s">
        <v>1552</v>
      </c>
      <c r="D506" s="202" t="s">
        <v>1553</v>
      </c>
      <c r="E506" s="202" t="s">
        <v>238</v>
      </c>
      <c r="F506" s="203">
        <v>43282</v>
      </c>
      <c r="G506" s="202" t="s">
        <v>239</v>
      </c>
    </row>
    <row r="507" spans="1:8">
      <c r="A507" s="202" t="s">
        <v>235</v>
      </c>
      <c r="B507" s="202">
        <v>548000</v>
      </c>
      <c r="C507" s="202" t="s">
        <v>1554</v>
      </c>
      <c r="D507" s="202" t="s">
        <v>1555</v>
      </c>
      <c r="E507" s="202" t="s">
        <v>238</v>
      </c>
      <c r="F507" s="203">
        <v>44378</v>
      </c>
      <c r="G507" s="202" t="s">
        <v>239</v>
      </c>
      <c r="H507" s="202" t="s">
        <v>1556</v>
      </c>
    </row>
    <row r="508" spans="1:8">
      <c r="A508" s="202" t="s">
        <v>235</v>
      </c>
      <c r="B508" s="202">
        <v>571000</v>
      </c>
      <c r="C508" s="202" t="s">
        <v>1557</v>
      </c>
      <c r="D508" s="202" t="s">
        <v>1558</v>
      </c>
      <c r="E508" s="202" t="s">
        <v>994</v>
      </c>
      <c r="F508" s="203">
        <v>39630</v>
      </c>
      <c r="G508" s="202" t="s">
        <v>239</v>
      </c>
    </row>
    <row r="509" spans="1:8">
      <c r="A509" s="202" t="s">
        <v>235</v>
      </c>
      <c r="B509" s="202">
        <v>571100</v>
      </c>
      <c r="C509" s="202" t="s">
        <v>71</v>
      </c>
      <c r="D509" s="202" t="s">
        <v>1558</v>
      </c>
      <c r="E509" s="202" t="s">
        <v>238</v>
      </c>
      <c r="F509" s="203">
        <v>39264</v>
      </c>
      <c r="G509" s="202" t="s">
        <v>239</v>
      </c>
      <c r="H509" s="202" t="s">
        <v>1559</v>
      </c>
    </row>
    <row r="510" spans="1:8">
      <c r="A510" s="202" t="s">
        <v>235</v>
      </c>
      <c r="B510" s="202">
        <v>571105</v>
      </c>
      <c r="C510" s="202" t="s">
        <v>1560</v>
      </c>
      <c r="D510" s="202" t="s">
        <v>1558</v>
      </c>
      <c r="E510" s="202" t="s">
        <v>238</v>
      </c>
      <c r="F510" s="203">
        <v>39630</v>
      </c>
      <c r="G510" s="202" t="s">
        <v>239</v>
      </c>
      <c r="H510" s="202" t="s">
        <v>1561</v>
      </c>
    </row>
    <row r="511" spans="1:8">
      <c r="A511" s="202" t="s">
        <v>235</v>
      </c>
      <c r="B511" s="202">
        <v>571200</v>
      </c>
      <c r="C511" s="202" t="s">
        <v>1562</v>
      </c>
      <c r="D511" s="202" t="s">
        <v>1563</v>
      </c>
      <c r="E511" s="202" t="s">
        <v>238</v>
      </c>
      <c r="F511" s="203">
        <v>367</v>
      </c>
      <c r="G511" s="202" t="s">
        <v>239</v>
      </c>
      <c r="H511" s="202" t="s">
        <v>1564</v>
      </c>
    </row>
    <row r="512" spans="1:8">
      <c r="A512" s="202" t="s">
        <v>235</v>
      </c>
      <c r="B512" s="202">
        <v>571300</v>
      </c>
      <c r="C512" s="202" t="s">
        <v>1565</v>
      </c>
      <c r="D512" s="202" t="s">
        <v>1566</v>
      </c>
      <c r="E512" s="202" t="s">
        <v>238</v>
      </c>
      <c r="F512" s="203">
        <v>367</v>
      </c>
      <c r="G512" s="202" t="s">
        <v>239</v>
      </c>
      <c r="H512" s="202" t="s">
        <v>1567</v>
      </c>
    </row>
    <row r="513" spans="1:8">
      <c r="A513" s="202" t="s">
        <v>235</v>
      </c>
      <c r="B513" s="202">
        <v>571310</v>
      </c>
      <c r="C513" s="202" t="s">
        <v>1568</v>
      </c>
      <c r="D513" s="202" t="s">
        <v>1569</v>
      </c>
      <c r="E513" s="202" t="s">
        <v>238</v>
      </c>
      <c r="F513" s="203">
        <v>39995</v>
      </c>
      <c r="G513" s="202" t="s">
        <v>239</v>
      </c>
      <c r="H513" s="202" t="s">
        <v>1570</v>
      </c>
    </row>
    <row r="514" spans="1:8">
      <c r="A514" s="202" t="s">
        <v>235</v>
      </c>
      <c r="B514" s="202">
        <v>571320</v>
      </c>
      <c r="C514" s="202" t="s">
        <v>1571</v>
      </c>
      <c r="D514" s="202" t="s">
        <v>1572</v>
      </c>
      <c r="E514" s="202" t="s">
        <v>238</v>
      </c>
      <c r="F514" s="203">
        <v>39995</v>
      </c>
      <c r="G514" s="202" t="s">
        <v>239</v>
      </c>
      <c r="H514" s="202" t="s">
        <v>1573</v>
      </c>
    </row>
    <row r="515" spans="1:8">
      <c r="A515" s="202" t="s">
        <v>235</v>
      </c>
      <c r="B515" s="202">
        <v>571330</v>
      </c>
      <c r="C515" s="202" t="s">
        <v>1574</v>
      </c>
      <c r="D515" s="202" t="s">
        <v>1575</v>
      </c>
      <c r="E515" s="202" t="s">
        <v>238</v>
      </c>
      <c r="F515" s="203">
        <v>39995</v>
      </c>
      <c r="G515" s="202" t="s">
        <v>239</v>
      </c>
      <c r="H515" s="202" t="s">
        <v>1576</v>
      </c>
    </row>
    <row r="516" spans="1:8">
      <c r="A516" s="202" t="s">
        <v>235</v>
      </c>
      <c r="B516" s="202">
        <v>571340</v>
      </c>
      <c r="C516" s="202" t="s">
        <v>1577</v>
      </c>
      <c r="D516" s="202" t="s">
        <v>1578</v>
      </c>
      <c r="E516" s="202" t="s">
        <v>238</v>
      </c>
      <c r="F516" s="203">
        <v>39995</v>
      </c>
      <c r="G516" s="202" t="s">
        <v>239</v>
      </c>
      <c r="H516" s="202" t="s">
        <v>1579</v>
      </c>
    </row>
    <row r="517" spans="1:8">
      <c r="A517" s="202" t="s">
        <v>235</v>
      </c>
      <c r="B517" s="202">
        <v>571350</v>
      </c>
      <c r="C517" s="202" t="s">
        <v>1580</v>
      </c>
      <c r="D517" s="202" t="s">
        <v>1581</v>
      </c>
      <c r="E517" s="202" t="s">
        <v>238</v>
      </c>
      <c r="F517" s="203">
        <v>39995</v>
      </c>
      <c r="G517" s="202" t="s">
        <v>239</v>
      </c>
      <c r="H517" s="202" t="s">
        <v>1582</v>
      </c>
    </row>
    <row r="518" spans="1:8">
      <c r="A518" s="202" t="s">
        <v>235</v>
      </c>
      <c r="B518" s="202">
        <v>571380</v>
      </c>
      <c r="C518" s="202" t="s">
        <v>1583</v>
      </c>
      <c r="D518" s="202" t="s">
        <v>1584</v>
      </c>
      <c r="E518" s="202" t="s">
        <v>238</v>
      </c>
      <c r="F518" s="203">
        <v>39995</v>
      </c>
      <c r="G518" s="202" t="s">
        <v>239</v>
      </c>
    </row>
    <row r="519" spans="1:8">
      <c r="A519" s="202" t="s">
        <v>235</v>
      </c>
      <c r="B519" s="202">
        <v>571400</v>
      </c>
      <c r="C519" s="202" t="s">
        <v>1585</v>
      </c>
      <c r="D519" s="202" t="s">
        <v>1558</v>
      </c>
      <c r="E519" s="202" t="s">
        <v>238</v>
      </c>
      <c r="F519" s="203">
        <v>367</v>
      </c>
      <c r="G519" s="202" t="s">
        <v>239</v>
      </c>
    </row>
    <row r="520" spans="1:8">
      <c r="A520" s="202" t="s">
        <v>235</v>
      </c>
      <c r="B520" s="202">
        <v>571700</v>
      </c>
      <c r="C520" s="202" t="s">
        <v>1586</v>
      </c>
      <c r="D520" s="202" t="s">
        <v>1587</v>
      </c>
      <c r="E520" s="202" t="s">
        <v>238</v>
      </c>
      <c r="F520" s="203">
        <v>367</v>
      </c>
      <c r="G520" s="202" t="s">
        <v>239</v>
      </c>
    </row>
    <row r="521" spans="1:8">
      <c r="A521" s="202" t="s">
        <v>235</v>
      </c>
      <c r="B521" s="202">
        <v>571800</v>
      </c>
      <c r="C521" s="202" t="s">
        <v>1588</v>
      </c>
      <c r="D521" s="202" t="s">
        <v>1587</v>
      </c>
      <c r="E521" s="202" t="s">
        <v>238</v>
      </c>
      <c r="F521" s="203">
        <v>367</v>
      </c>
      <c r="G521" s="202" t="s">
        <v>239</v>
      </c>
    </row>
    <row r="522" spans="1:8">
      <c r="A522" s="202" t="s">
        <v>235</v>
      </c>
      <c r="B522" s="202">
        <v>571900</v>
      </c>
      <c r="C522" s="202" t="s">
        <v>1589</v>
      </c>
      <c r="D522" s="202" t="s">
        <v>1590</v>
      </c>
      <c r="E522" s="202" t="s">
        <v>238</v>
      </c>
      <c r="F522" s="203">
        <v>38534</v>
      </c>
      <c r="G522" s="202" t="s">
        <v>239</v>
      </c>
    </row>
    <row r="523" spans="1:8">
      <c r="A523" s="202" t="s">
        <v>235</v>
      </c>
      <c r="B523" s="202">
        <v>571901</v>
      </c>
      <c r="C523" s="202" t="s">
        <v>1591</v>
      </c>
      <c r="D523" s="202" t="s">
        <v>1592</v>
      </c>
      <c r="E523" s="202" t="s">
        <v>238</v>
      </c>
      <c r="F523" s="203">
        <v>38899</v>
      </c>
      <c r="G523" s="202" t="s">
        <v>239</v>
      </c>
    </row>
    <row r="524" spans="1:8">
      <c r="A524" s="202" t="s">
        <v>235</v>
      </c>
      <c r="B524" s="202">
        <v>572900</v>
      </c>
      <c r="C524" s="202" t="s">
        <v>1593</v>
      </c>
      <c r="D524" s="202" t="s">
        <v>1594</v>
      </c>
      <c r="E524" s="202" t="s">
        <v>238</v>
      </c>
      <c r="F524" s="203">
        <v>39264</v>
      </c>
      <c r="G524" s="202" t="s">
        <v>239</v>
      </c>
    </row>
    <row r="525" spans="1:8">
      <c r="A525" s="202" t="s">
        <v>235</v>
      </c>
      <c r="B525" s="202">
        <v>579500</v>
      </c>
      <c r="C525" s="202" t="s">
        <v>1595</v>
      </c>
      <c r="D525" s="202" t="s">
        <v>1558</v>
      </c>
      <c r="E525" s="202" t="s">
        <v>238</v>
      </c>
      <c r="F525" s="203">
        <v>41821</v>
      </c>
      <c r="G525" s="202" t="s">
        <v>239</v>
      </c>
      <c r="H525" s="202" t="s">
        <v>1596</v>
      </c>
    </row>
    <row r="526" spans="1:8">
      <c r="A526" s="202" t="s">
        <v>235</v>
      </c>
      <c r="B526" s="202">
        <v>579999</v>
      </c>
      <c r="C526" s="202" t="s">
        <v>1597</v>
      </c>
      <c r="D526" s="202" t="s">
        <v>1558</v>
      </c>
      <c r="E526" s="202" t="s">
        <v>238</v>
      </c>
      <c r="F526" s="203">
        <v>41456</v>
      </c>
      <c r="G526" s="202" t="s">
        <v>239</v>
      </c>
      <c r="H526" s="202" t="s">
        <v>991</v>
      </c>
    </row>
    <row r="527" spans="1:8">
      <c r="A527" s="202" t="s">
        <v>235</v>
      </c>
      <c r="B527" s="202">
        <v>600000</v>
      </c>
      <c r="C527" s="202" t="s">
        <v>1598</v>
      </c>
      <c r="D527" s="202" t="s">
        <v>1599</v>
      </c>
      <c r="E527" s="202" t="s">
        <v>994</v>
      </c>
      <c r="F527" s="203">
        <v>367</v>
      </c>
      <c r="G527" s="202" t="s">
        <v>239</v>
      </c>
    </row>
    <row r="528" spans="1:8">
      <c r="A528" s="202" t="s">
        <v>235</v>
      </c>
      <c r="B528" s="202">
        <v>600005</v>
      </c>
      <c r="C528" s="202" t="s">
        <v>1600</v>
      </c>
      <c r="D528" s="202" t="s">
        <v>1599</v>
      </c>
      <c r="E528" s="202" t="s">
        <v>994</v>
      </c>
      <c r="F528" s="203">
        <v>367</v>
      </c>
      <c r="G528" s="202" t="s">
        <v>239</v>
      </c>
    </row>
    <row r="529" spans="1:8">
      <c r="A529" s="202" t="s">
        <v>235</v>
      </c>
      <c r="B529" s="202">
        <v>600006</v>
      </c>
      <c r="C529" s="202" t="s">
        <v>1601</v>
      </c>
      <c r="D529" s="202" t="s">
        <v>1599</v>
      </c>
      <c r="E529" s="202" t="s">
        <v>994</v>
      </c>
      <c r="F529" s="203">
        <v>367</v>
      </c>
      <c r="G529" s="202" t="s">
        <v>239</v>
      </c>
    </row>
    <row r="530" spans="1:8">
      <c r="A530" s="202" t="s">
        <v>235</v>
      </c>
      <c r="B530" s="202">
        <v>611110</v>
      </c>
      <c r="C530" s="202" t="s">
        <v>1602</v>
      </c>
      <c r="D530" s="202" t="s">
        <v>1603</v>
      </c>
      <c r="E530" s="202" t="s">
        <v>238</v>
      </c>
      <c r="F530" s="203">
        <v>39630</v>
      </c>
      <c r="G530" s="202" t="s">
        <v>239</v>
      </c>
      <c r="H530" s="202" t="s">
        <v>1604</v>
      </c>
    </row>
    <row r="531" spans="1:8">
      <c r="A531" s="202" t="s">
        <v>235</v>
      </c>
      <c r="B531" s="202">
        <v>611120</v>
      </c>
      <c r="C531" s="202" t="s">
        <v>1605</v>
      </c>
      <c r="D531" s="202" t="s">
        <v>1603</v>
      </c>
      <c r="E531" s="202" t="s">
        <v>238</v>
      </c>
      <c r="F531" s="203">
        <v>39630</v>
      </c>
      <c r="G531" s="202" t="s">
        <v>239</v>
      </c>
      <c r="H531" s="202" t="s">
        <v>1606</v>
      </c>
    </row>
    <row r="532" spans="1:8">
      <c r="A532" s="202" t="s">
        <v>235</v>
      </c>
      <c r="B532" s="202">
        <v>611220</v>
      </c>
      <c r="C532" s="202" t="s">
        <v>1607</v>
      </c>
      <c r="D532" s="202" t="s">
        <v>1608</v>
      </c>
      <c r="E532" s="202" t="s">
        <v>238</v>
      </c>
      <c r="F532" s="203">
        <v>39630</v>
      </c>
      <c r="G532" s="202" t="s">
        <v>239</v>
      </c>
      <c r="H532" s="202" t="s">
        <v>1609</v>
      </c>
    </row>
    <row r="533" spans="1:8">
      <c r="A533" s="202" t="s">
        <v>235</v>
      </c>
      <c r="B533" s="202">
        <v>611310</v>
      </c>
      <c r="C533" s="202" t="s">
        <v>1610</v>
      </c>
      <c r="D533" s="202" t="s">
        <v>1611</v>
      </c>
      <c r="E533" s="202" t="s">
        <v>238</v>
      </c>
      <c r="F533" s="203">
        <v>39630</v>
      </c>
      <c r="G533" s="202" t="s">
        <v>239</v>
      </c>
      <c r="H533" s="202" t="s">
        <v>1612</v>
      </c>
    </row>
    <row r="534" spans="1:8">
      <c r="A534" s="202" t="s">
        <v>235</v>
      </c>
      <c r="B534" s="202">
        <v>611320</v>
      </c>
      <c r="C534" s="202" t="s">
        <v>1613</v>
      </c>
      <c r="D534" s="202" t="s">
        <v>1611</v>
      </c>
      <c r="E534" s="202" t="s">
        <v>238</v>
      </c>
      <c r="F534" s="203">
        <v>39630</v>
      </c>
      <c r="G534" s="202" t="s">
        <v>239</v>
      </c>
      <c r="H534" s="202" t="s">
        <v>1614</v>
      </c>
    </row>
    <row r="535" spans="1:8">
      <c r="A535" s="202" t="s">
        <v>235</v>
      </c>
      <c r="B535" s="202">
        <v>611400</v>
      </c>
      <c r="C535" s="202" t="s">
        <v>1615</v>
      </c>
      <c r="D535" s="202" t="s">
        <v>1616</v>
      </c>
      <c r="E535" s="202" t="s">
        <v>238</v>
      </c>
      <c r="F535" s="203">
        <v>39995</v>
      </c>
      <c r="G535" s="202" t="s">
        <v>239</v>
      </c>
      <c r="H535" s="202" t="s">
        <v>1617</v>
      </c>
    </row>
    <row r="536" spans="1:8">
      <c r="A536" s="202" t="s">
        <v>235</v>
      </c>
      <c r="B536" s="202">
        <v>612110</v>
      </c>
      <c r="C536" s="202" t="s">
        <v>1618</v>
      </c>
      <c r="D536" s="202" t="s">
        <v>1619</v>
      </c>
      <c r="E536" s="202" t="s">
        <v>238</v>
      </c>
      <c r="F536" s="203">
        <v>39630</v>
      </c>
      <c r="G536" s="202" t="s">
        <v>239</v>
      </c>
      <c r="H536" s="202" t="s">
        <v>1620</v>
      </c>
    </row>
    <row r="537" spans="1:8">
      <c r="A537" s="202" t="s">
        <v>235</v>
      </c>
      <c r="B537" s="202">
        <v>612120</v>
      </c>
      <c r="C537" s="202" t="s">
        <v>1621</v>
      </c>
      <c r="D537" s="202" t="s">
        <v>1622</v>
      </c>
      <c r="E537" s="202" t="s">
        <v>238</v>
      </c>
      <c r="F537" s="203">
        <v>39630</v>
      </c>
      <c r="G537" s="202" t="s">
        <v>239</v>
      </c>
      <c r="H537" s="202" t="s">
        <v>1623</v>
      </c>
    </row>
    <row r="538" spans="1:8">
      <c r="A538" s="202" t="s">
        <v>235</v>
      </c>
      <c r="B538" s="202">
        <v>612210</v>
      </c>
      <c r="C538" s="202" t="s">
        <v>1624</v>
      </c>
      <c r="D538" s="202" t="s">
        <v>1622</v>
      </c>
      <c r="E538" s="202" t="s">
        <v>238</v>
      </c>
      <c r="F538" s="203">
        <v>39630</v>
      </c>
      <c r="G538" s="202" t="s">
        <v>239</v>
      </c>
      <c r="H538" s="202" t="s">
        <v>1625</v>
      </c>
    </row>
    <row r="539" spans="1:8">
      <c r="A539" s="202" t="s">
        <v>235</v>
      </c>
      <c r="B539" s="202">
        <v>612310</v>
      </c>
      <c r="C539" s="202" t="s">
        <v>1626</v>
      </c>
      <c r="D539" s="202" t="s">
        <v>1622</v>
      </c>
      <c r="E539" s="202" t="s">
        <v>238</v>
      </c>
      <c r="F539" s="203">
        <v>39630</v>
      </c>
      <c r="G539" s="202" t="s">
        <v>239</v>
      </c>
      <c r="H539" s="202" t="s">
        <v>1627</v>
      </c>
    </row>
    <row r="540" spans="1:8">
      <c r="A540" s="202" t="s">
        <v>235</v>
      </c>
      <c r="B540" s="202">
        <v>612400</v>
      </c>
      <c r="C540" s="202" t="s">
        <v>1628</v>
      </c>
      <c r="D540" s="202" t="s">
        <v>1622</v>
      </c>
      <c r="E540" s="202" t="s">
        <v>238</v>
      </c>
      <c r="F540" s="203">
        <v>39995</v>
      </c>
      <c r="G540" s="202" t="s">
        <v>239</v>
      </c>
      <c r="H540" s="202" t="s">
        <v>1629</v>
      </c>
    </row>
    <row r="541" spans="1:8">
      <c r="A541" s="202" t="s">
        <v>235</v>
      </c>
      <c r="B541" s="202">
        <v>621110</v>
      </c>
      <c r="C541" s="202" t="s">
        <v>1630</v>
      </c>
      <c r="D541" s="202" t="s">
        <v>1631</v>
      </c>
      <c r="E541" s="202" t="s">
        <v>238</v>
      </c>
      <c r="F541" s="203">
        <v>39630</v>
      </c>
      <c r="G541" s="202" t="s">
        <v>239</v>
      </c>
      <c r="H541" s="202" t="s">
        <v>1632</v>
      </c>
    </row>
    <row r="542" spans="1:8">
      <c r="A542" s="202" t="s">
        <v>235</v>
      </c>
      <c r="B542" s="202">
        <v>621120</v>
      </c>
      <c r="C542" s="202" t="s">
        <v>1633</v>
      </c>
      <c r="D542" s="202" t="s">
        <v>1634</v>
      </c>
      <c r="E542" s="202" t="s">
        <v>238</v>
      </c>
      <c r="F542" s="203">
        <v>39630</v>
      </c>
      <c r="G542" s="202" t="s">
        <v>239</v>
      </c>
      <c r="H542" s="202" t="s">
        <v>1635</v>
      </c>
    </row>
    <row r="543" spans="1:8">
      <c r="A543" s="202" t="s">
        <v>235</v>
      </c>
      <c r="B543" s="202">
        <v>621210</v>
      </c>
      <c r="C543" s="202" t="s">
        <v>1636</v>
      </c>
      <c r="D543" s="202" t="s">
        <v>1631</v>
      </c>
      <c r="E543" s="202" t="s">
        <v>238</v>
      </c>
      <c r="F543" s="203">
        <v>39630</v>
      </c>
      <c r="G543" s="202" t="s">
        <v>239</v>
      </c>
      <c r="H543" s="202" t="s">
        <v>1637</v>
      </c>
    </row>
    <row r="544" spans="1:8">
      <c r="A544" s="202" t="s">
        <v>235</v>
      </c>
      <c r="B544" s="202">
        <v>621220</v>
      </c>
      <c r="C544" s="202" t="s">
        <v>1638</v>
      </c>
      <c r="D544" s="202" t="s">
        <v>1634</v>
      </c>
      <c r="E544" s="202" t="s">
        <v>238</v>
      </c>
      <c r="F544" s="203">
        <v>39630</v>
      </c>
      <c r="G544" s="202" t="s">
        <v>239</v>
      </c>
      <c r="H544" s="202" t="s">
        <v>1639</v>
      </c>
    </row>
    <row r="545" spans="1:8">
      <c r="A545" s="202" t="s">
        <v>235</v>
      </c>
      <c r="B545" s="202">
        <v>621310</v>
      </c>
      <c r="C545" s="202" t="s">
        <v>1640</v>
      </c>
      <c r="D545" s="202" t="s">
        <v>1631</v>
      </c>
      <c r="E545" s="202" t="s">
        <v>238</v>
      </c>
      <c r="F545" s="203">
        <v>39630</v>
      </c>
      <c r="G545" s="202" t="s">
        <v>239</v>
      </c>
      <c r="H545" s="202" t="s">
        <v>1641</v>
      </c>
    </row>
    <row r="546" spans="1:8">
      <c r="A546" s="202" t="s">
        <v>235</v>
      </c>
      <c r="B546" s="202">
        <v>611210</v>
      </c>
      <c r="C546" s="202" t="s">
        <v>1642</v>
      </c>
      <c r="D546" s="202" t="s">
        <v>1608</v>
      </c>
      <c r="E546" s="202" t="s">
        <v>238</v>
      </c>
      <c r="F546" s="203">
        <v>39630</v>
      </c>
      <c r="G546" s="202" t="s">
        <v>239</v>
      </c>
      <c r="H546" s="202" t="s">
        <v>1643</v>
      </c>
    </row>
    <row r="547" spans="1:8">
      <c r="A547" s="202" t="s">
        <v>235</v>
      </c>
      <c r="B547" s="202">
        <v>612220</v>
      </c>
      <c r="C547" s="202" t="s">
        <v>1644</v>
      </c>
      <c r="D547" s="202" t="s">
        <v>1622</v>
      </c>
      <c r="E547" s="202" t="s">
        <v>238</v>
      </c>
      <c r="F547" s="203">
        <v>39630</v>
      </c>
      <c r="G547" s="202" t="s">
        <v>239</v>
      </c>
      <c r="H547" s="202" t="s">
        <v>1645</v>
      </c>
    </row>
    <row r="548" spans="1:8">
      <c r="A548" s="202" t="s">
        <v>235</v>
      </c>
      <c r="B548" s="202">
        <v>612320</v>
      </c>
      <c r="C548" s="202" t="s">
        <v>1646</v>
      </c>
      <c r="D548" s="202" t="s">
        <v>1622</v>
      </c>
      <c r="E548" s="202" t="s">
        <v>238</v>
      </c>
      <c r="F548" s="203">
        <v>39630</v>
      </c>
      <c r="G548" s="202" t="s">
        <v>239</v>
      </c>
      <c r="H548" s="202" t="s">
        <v>1647</v>
      </c>
    </row>
    <row r="549" spans="1:8">
      <c r="A549" s="202" t="s">
        <v>235</v>
      </c>
      <c r="B549" s="202">
        <v>621320</v>
      </c>
      <c r="C549" s="202" t="s">
        <v>1648</v>
      </c>
      <c r="D549" s="202" t="s">
        <v>1634</v>
      </c>
      <c r="E549" s="202" t="s">
        <v>238</v>
      </c>
      <c r="F549" s="203">
        <v>39630</v>
      </c>
      <c r="G549" s="202" t="s">
        <v>239</v>
      </c>
      <c r="H549" s="202" t="s">
        <v>1649</v>
      </c>
    </row>
    <row r="550" spans="1:8">
      <c r="A550" s="202" t="s">
        <v>235</v>
      </c>
      <c r="B550" s="202">
        <v>621400</v>
      </c>
      <c r="C550" s="202" t="s">
        <v>1650</v>
      </c>
      <c r="D550" s="202" t="s">
        <v>1634</v>
      </c>
      <c r="E550" s="202" t="s">
        <v>238</v>
      </c>
      <c r="F550" s="203">
        <v>39995</v>
      </c>
      <c r="G550" s="202" t="s">
        <v>239</v>
      </c>
      <c r="H550" s="202" t="s">
        <v>1651</v>
      </c>
    </row>
    <row r="551" spans="1:8">
      <c r="A551" s="202" t="s">
        <v>235</v>
      </c>
      <c r="B551" s="202">
        <v>623110</v>
      </c>
      <c r="C551" s="202" t="s">
        <v>1652</v>
      </c>
      <c r="D551" s="202" t="s">
        <v>1653</v>
      </c>
      <c r="E551" s="202" t="s">
        <v>238</v>
      </c>
      <c r="F551" s="203">
        <v>44013</v>
      </c>
      <c r="G551" s="202" t="s">
        <v>239</v>
      </c>
      <c r="H551" s="202" t="s">
        <v>1654</v>
      </c>
    </row>
    <row r="552" spans="1:8">
      <c r="A552" s="202" t="s">
        <v>235</v>
      </c>
      <c r="B552" s="202">
        <v>623120</v>
      </c>
      <c r="C552" s="202" t="s">
        <v>1655</v>
      </c>
      <c r="D552" s="202" t="s">
        <v>1653</v>
      </c>
      <c r="E552" s="202" t="s">
        <v>238</v>
      </c>
      <c r="F552" s="203">
        <v>44013</v>
      </c>
      <c r="G552" s="202" t="s">
        <v>239</v>
      </c>
      <c r="H552" s="202" t="s">
        <v>1656</v>
      </c>
    </row>
    <row r="553" spans="1:8">
      <c r="A553" s="202" t="s">
        <v>235</v>
      </c>
      <c r="B553" s="202">
        <v>623210</v>
      </c>
      <c r="C553" s="202" t="s">
        <v>1657</v>
      </c>
      <c r="D553" s="202" t="s">
        <v>1653</v>
      </c>
      <c r="E553" s="202" t="s">
        <v>238</v>
      </c>
      <c r="F553" s="203">
        <v>44013</v>
      </c>
      <c r="G553" s="202" t="s">
        <v>239</v>
      </c>
      <c r="H553" s="202" t="s">
        <v>1658</v>
      </c>
    </row>
    <row r="554" spans="1:8">
      <c r="A554" s="202" t="s">
        <v>235</v>
      </c>
      <c r="B554" s="202">
        <v>623220</v>
      </c>
      <c r="C554" s="202" t="s">
        <v>1659</v>
      </c>
      <c r="D554" s="202" t="s">
        <v>1653</v>
      </c>
      <c r="E554" s="202" t="s">
        <v>238</v>
      </c>
      <c r="F554" s="203">
        <v>44013</v>
      </c>
      <c r="G554" s="202" t="s">
        <v>239</v>
      </c>
      <c r="H554" s="202" t="s">
        <v>1660</v>
      </c>
    </row>
    <row r="555" spans="1:8">
      <c r="A555" s="202" t="s">
        <v>235</v>
      </c>
      <c r="B555" s="202">
        <v>623310</v>
      </c>
      <c r="C555" s="202" t="s">
        <v>1661</v>
      </c>
      <c r="D555" s="202" t="s">
        <v>1653</v>
      </c>
      <c r="E555" s="202" t="s">
        <v>238</v>
      </c>
      <c r="F555" s="203">
        <v>44013</v>
      </c>
      <c r="G555" s="202" t="s">
        <v>239</v>
      </c>
      <c r="H555" s="202" t="s">
        <v>1662</v>
      </c>
    </row>
    <row r="556" spans="1:8">
      <c r="A556" s="202" t="s">
        <v>235</v>
      </c>
      <c r="B556" s="202">
        <v>623320</v>
      </c>
      <c r="C556" s="202" t="s">
        <v>1663</v>
      </c>
      <c r="D556" s="202" t="s">
        <v>1653</v>
      </c>
      <c r="E556" s="202" t="s">
        <v>238</v>
      </c>
      <c r="F556" s="203">
        <v>44013</v>
      </c>
      <c r="G556" s="202" t="s">
        <v>239</v>
      </c>
      <c r="H556" s="202" t="s">
        <v>1664</v>
      </c>
    </row>
    <row r="557" spans="1:8">
      <c r="A557" s="202" t="s">
        <v>235</v>
      </c>
      <c r="B557" s="202">
        <v>623400</v>
      </c>
      <c r="C557" s="202" t="s">
        <v>1665</v>
      </c>
      <c r="D557" s="202" t="s">
        <v>1653</v>
      </c>
      <c r="E557" s="202" t="s">
        <v>238</v>
      </c>
      <c r="F557" s="203">
        <v>44013</v>
      </c>
      <c r="G557" s="202" t="s">
        <v>239</v>
      </c>
      <c r="H557" s="202" t="s">
        <v>1666</v>
      </c>
    </row>
    <row r="558" spans="1:8">
      <c r="A558" s="202" t="s">
        <v>235</v>
      </c>
      <c r="B558" s="202">
        <v>631110</v>
      </c>
      <c r="C558" s="202" t="s">
        <v>1667</v>
      </c>
      <c r="D558" s="202" t="s">
        <v>1668</v>
      </c>
      <c r="E558" s="202" t="s">
        <v>238</v>
      </c>
      <c r="F558" s="203">
        <v>39630</v>
      </c>
      <c r="G558" s="202" t="s">
        <v>239</v>
      </c>
      <c r="H558" s="202" t="s">
        <v>1669</v>
      </c>
    </row>
    <row r="559" spans="1:8">
      <c r="A559" s="202" t="s">
        <v>235</v>
      </c>
      <c r="B559" s="202">
        <v>631120</v>
      </c>
      <c r="C559" s="202" t="s">
        <v>1670</v>
      </c>
      <c r="D559" s="202" t="s">
        <v>1671</v>
      </c>
      <c r="E559" s="202" t="s">
        <v>238</v>
      </c>
      <c r="F559" s="203">
        <v>39630</v>
      </c>
      <c r="G559" s="202" t="s">
        <v>239</v>
      </c>
      <c r="H559" s="202" t="s">
        <v>1672</v>
      </c>
    </row>
    <row r="560" spans="1:8">
      <c r="A560" s="202" t="s">
        <v>235</v>
      </c>
      <c r="B560" s="202">
        <v>631310</v>
      </c>
      <c r="C560" s="202" t="s">
        <v>1673</v>
      </c>
      <c r="D560" s="202" t="s">
        <v>1668</v>
      </c>
      <c r="E560" s="202" t="s">
        <v>238</v>
      </c>
      <c r="F560" s="203">
        <v>39630</v>
      </c>
      <c r="G560" s="202" t="s">
        <v>239</v>
      </c>
      <c r="H560" s="202" t="s">
        <v>1674</v>
      </c>
    </row>
    <row r="561" spans="1:8">
      <c r="A561" s="202" t="s">
        <v>235</v>
      </c>
      <c r="B561" s="202">
        <v>631320</v>
      </c>
      <c r="C561" s="202" t="s">
        <v>1675</v>
      </c>
      <c r="D561" s="202" t="s">
        <v>1671</v>
      </c>
      <c r="E561" s="202" t="s">
        <v>238</v>
      </c>
      <c r="F561" s="203">
        <v>39630</v>
      </c>
      <c r="G561" s="202" t="s">
        <v>239</v>
      </c>
      <c r="H561" s="202" t="s">
        <v>1676</v>
      </c>
    </row>
    <row r="562" spans="1:8">
      <c r="A562" s="202" t="s">
        <v>235</v>
      </c>
      <c r="B562" s="202">
        <v>631400</v>
      </c>
      <c r="C562" s="202" t="s">
        <v>1677</v>
      </c>
      <c r="D562" s="202" t="s">
        <v>1671</v>
      </c>
      <c r="E562" s="202" t="s">
        <v>238</v>
      </c>
      <c r="F562" s="203">
        <v>39995</v>
      </c>
      <c r="G562" s="202" t="s">
        <v>239</v>
      </c>
      <c r="H562" s="202" t="s">
        <v>1678</v>
      </c>
    </row>
    <row r="563" spans="1:8">
      <c r="A563" s="202" t="s">
        <v>235</v>
      </c>
      <c r="B563" s="202">
        <v>650000</v>
      </c>
      <c r="C563" s="202" t="s">
        <v>1679</v>
      </c>
      <c r="D563" s="202" t="s">
        <v>1680</v>
      </c>
      <c r="E563" s="202" t="s">
        <v>994</v>
      </c>
      <c r="F563" s="203">
        <v>367</v>
      </c>
      <c r="G563" s="202" t="s">
        <v>239</v>
      </c>
    </row>
    <row r="564" spans="1:8">
      <c r="A564" s="202" t="s">
        <v>235</v>
      </c>
      <c r="B564" s="202">
        <v>650005</v>
      </c>
      <c r="C564" s="202" t="s">
        <v>1681</v>
      </c>
      <c r="D564" s="202" t="s">
        <v>1680</v>
      </c>
      <c r="E564" s="202" t="s">
        <v>994</v>
      </c>
      <c r="F564" s="203">
        <v>367</v>
      </c>
      <c r="G564" s="202" t="s">
        <v>239</v>
      </c>
    </row>
    <row r="565" spans="1:8">
      <c r="A565" s="202" t="s">
        <v>235</v>
      </c>
      <c r="B565" s="202">
        <v>650006</v>
      </c>
      <c r="C565" s="202" t="s">
        <v>1682</v>
      </c>
      <c r="D565" s="202" t="s">
        <v>1680</v>
      </c>
      <c r="E565" s="202" t="s">
        <v>994</v>
      </c>
      <c r="F565" s="203">
        <v>367</v>
      </c>
      <c r="G565" s="202" t="s">
        <v>239</v>
      </c>
    </row>
    <row r="566" spans="1:8">
      <c r="A566" s="202" t="s">
        <v>235</v>
      </c>
      <c r="B566" s="202">
        <v>651110</v>
      </c>
      <c r="C566" s="202" t="s">
        <v>1683</v>
      </c>
      <c r="D566" s="202" t="s">
        <v>1684</v>
      </c>
      <c r="E566" s="202" t="s">
        <v>238</v>
      </c>
      <c r="F566" s="203">
        <v>39630</v>
      </c>
      <c r="G566" s="202" t="s">
        <v>239</v>
      </c>
      <c r="H566" s="202" t="s">
        <v>1685</v>
      </c>
    </row>
    <row r="567" spans="1:8">
      <c r="A567" s="202" t="s">
        <v>235</v>
      </c>
      <c r="B567" s="202">
        <v>651120</v>
      </c>
      <c r="C567" s="202" t="s">
        <v>1686</v>
      </c>
      <c r="D567" s="202" t="s">
        <v>1687</v>
      </c>
      <c r="E567" s="202" t="s">
        <v>238</v>
      </c>
      <c r="F567" s="203">
        <v>39630</v>
      </c>
      <c r="G567" s="202" t="s">
        <v>239</v>
      </c>
      <c r="H567" s="202" t="s">
        <v>1688</v>
      </c>
    </row>
    <row r="568" spans="1:8">
      <c r="A568" s="202" t="s">
        <v>235</v>
      </c>
      <c r="B568" s="202">
        <v>652110</v>
      </c>
      <c r="C568" s="202" t="s">
        <v>1689</v>
      </c>
      <c r="D568" s="202" t="s">
        <v>1690</v>
      </c>
      <c r="E568" s="202" t="s">
        <v>238</v>
      </c>
      <c r="F568" s="203">
        <v>39630</v>
      </c>
      <c r="G568" s="202" t="s">
        <v>239</v>
      </c>
      <c r="H568" s="202" t="s">
        <v>1691</v>
      </c>
    </row>
    <row r="569" spans="1:8">
      <c r="A569" s="202" t="s">
        <v>235</v>
      </c>
      <c r="B569" s="202">
        <v>652120</v>
      </c>
      <c r="C569" s="202" t="s">
        <v>1692</v>
      </c>
      <c r="D569" s="202" t="s">
        <v>1693</v>
      </c>
      <c r="E569" s="202" t="s">
        <v>238</v>
      </c>
      <c r="F569" s="203">
        <v>39630</v>
      </c>
      <c r="G569" s="202" t="s">
        <v>239</v>
      </c>
      <c r="H569" s="202" t="s">
        <v>1694</v>
      </c>
    </row>
    <row r="570" spans="1:8">
      <c r="A570" s="202" t="s">
        <v>235</v>
      </c>
      <c r="B570" s="202">
        <v>652310</v>
      </c>
      <c r="C570" s="202" t="s">
        <v>1695</v>
      </c>
      <c r="D570" s="202" t="s">
        <v>1690</v>
      </c>
      <c r="E570" s="202" t="s">
        <v>238</v>
      </c>
      <c r="F570" s="203">
        <v>39630</v>
      </c>
      <c r="G570" s="202" t="s">
        <v>239</v>
      </c>
      <c r="H570" s="202" t="s">
        <v>1696</v>
      </c>
    </row>
    <row r="571" spans="1:8">
      <c r="A571" s="202" t="s">
        <v>235</v>
      </c>
      <c r="B571" s="202">
        <v>652320</v>
      </c>
      <c r="C571" s="202" t="s">
        <v>1697</v>
      </c>
      <c r="D571" s="202" t="s">
        <v>1693</v>
      </c>
      <c r="E571" s="202" t="s">
        <v>238</v>
      </c>
      <c r="F571" s="203">
        <v>39630</v>
      </c>
      <c r="G571" s="202" t="s">
        <v>239</v>
      </c>
      <c r="H571" s="202" t="s">
        <v>1698</v>
      </c>
    </row>
    <row r="572" spans="1:8">
      <c r="A572" s="202" t="s">
        <v>235</v>
      </c>
      <c r="B572" s="202">
        <v>653110</v>
      </c>
      <c r="C572" s="202" t="s">
        <v>1699</v>
      </c>
      <c r="D572" s="202" t="s">
        <v>1700</v>
      </c>
      <c r="E572" s="202" t="s">
        <v>238</v>
      </c>
      <c r="F572" s="203">
        <v>39630</v>
      </c>
      <c r="G572" s="202" t="s">
        <v>239</v>
      </c>
      <c r="H572" s="202" t="s">
        <v>1701</v>
      </c>
    </row>
    <row r="573" spans="1:8">
      <c r="A573" s="202" t="s">
        <v>235</v>
      </c>
      <c r="B573" s="202">
        <v>653120</v>
      </c>
      <c r="C573" s="202" t="s">
        <v>1702</v>
      </c>
      <c r="D573" s="202" t="s">
        <v>1700</v>
      </c>
      <c r="E573" s="202" t="s">
        <v>238</v>
      </c>
      <c r="F573" s="203">
        <v>39630</v>
      </c>
      <c r="G573" s="202" t="s">
        <v>239</v>
      </c>
      <c r="H573" s="202" t="s">
        <v>1703</v>
      </c>
    </row>
    <row r="574" spans="1:8">
      <c r="A574" s="202" t="s">
        <v>235</v>
      </c>
      <c r="B574" s="202">
        <v>653220</v>
      </c>
      <c r="C574" s="202" t="s">
        <v>1704</v>
      </c>
      <c r="D574" s="202" t="s">
        <v>1705</v>
      </c>
      <c r="E574" s="202" t="s">
        <v>238</v>
      </c>
      <c r="F574" s="203">
        <v>41091</v>
      </c>
      <c r="G574" s="202" t="s">
        <v>239</v>
      </c>
      <c r="H574" s="202" t="s">
        <v>1706</v>
      </c>
    </row>
    <row r="575" spans="1:8">
      <c r="A575" s="202" t="s">
        <v>235</v>
      </c>
      <c r="B575" s="202">
        <v>653310</v>
      </c>
      <c r="C575" s="202" t="s">
        <v>1707</v>
      </c>
      <c r="D575" s="202" t="s">
        <v>1700</v>
      </c>
      <c r="E575" s="202" t="s">
        <v>238</v>
      </c>
      <c r="F575" s="203">
        <v>39630</v>
      </c>
      <c r="G575" s="202" t="s">
        <v>239</v>
      </c>
      <c r="H575" s="202" t="s">
        <v>1708</v>
      </c>
    </row>
    <row r="576" spans="1:8">
      <c r="A576" s="202" t="s">
        <v>235</v>
      </c>
      <c r="B576" s="202">
        <v>653320</v>
      </c>
      <c r="C576" s="202" t="s">
        <v>1709</v>
      </c>
      <c r="D576" s="202" t="s">
        <v>1700</v>
      </c>
      <c r="E576" s="202" t="s">
        <v>238</v>
      </c>
      <c r="F576" s="203">
        <v>39630</v>
      </c>
      <c r="G576" s="202" t="s">
        <v>239</v>
      </c>
      <c r="H576" s="202" t="s">
        <v>1710</v>
      </c>
    </row>
    <row r="577" spans="1:8">
      <c r="A577" s="202" t="s">
        <v>235</v>
      </c>
      <c r="B577" s="202">
        <v>653400</v>
      </c>
      <c r="C577" s="202" t="s">
        <v>1711</v>
      </c>
      <c r="D577" s="202" t="s">
        <v>1700</v>
      </c>
      <c r="E577" s="202" t="s">
        <v>238</v>
      </c>
      <c r="F577" s="203">
        <v>40725</v>
      </c>
      <c r="G577" s="202" t="s">
        <v>239</v>
      </c>
      <c r="H577" s="202" t="s">
        <v>1712</v>
      </c>
    </row>
    <row r="578" spans="1:8">
      <c r="A578" s="202" t="s">
        <v>235</v>
      </c>
      <c r="B578" s="202">
        <v>654110</v>
      </c>
      <c r="C578" s="202" t="s">
        <v>1713</v>
      </c>
      <c r="D578" s="202" t="s">
        <v>1714</v>
      </c>
      <c r="E578" s="202" t="s">
        <v>238</v>
      </c>
      <c r="F578" s="203">
        <v>39630</v>
      </c>
      <c r="G578" s="202" t="s">
        <v>239</v>
      </c>
      <c r="H578" s="202" t="s">
        <v>1715</v>
      </c>
    </row>
    <row r="579" spans="1:8">
      <c r="A579" s="202" t="s">
        <v>235</v>
      </c>
      <c r="B579" s="202">
        <v>654120</v>
      </c>
      <c r="C579" s="202" t="s">
        <v>1716</v>
      </c>
      <c r="D579" s="202" t="s">
        <v>1717</v>
      </c>
      <c r="E579" s="202" t="s">
        <v>238</v>
      </c>
      <c r="F579" s="203">
        <v>39630</v>
      </c>
      <c r="G579" s="202" t="s">
        <v>239</v>
      </c>
      <c r="H579" s="202" t="s">
        <v>1718</v>
      </c>
    </row>
    <row r="580" spans="1:8">
      <c r="A580" s="202" t="s">
        <v>235</v>
      </c>
      <c r="B580" s="202">
        <v>654310</v>
      </c>
      <c r="C580" s="202" t="s">
        <v>1719</v>
      </c>
      <c r="D580" s="202" t="s">
        <v>1714</v>
      </c>
      <c r="E580" s="202" t="s">
        <v>238</v>
      </c>
      <c r="F580" s="203">
        <v>39630</v>
      </c>
      <c r="G580" s="202" t="s">
        <v>239</v>
      </c>
      <c r="H580" s="202" t="s">
        <v>1720</v>
      </c>
    </row>
    <row r="581" spans="1:8">
      <c r="A581" s="202" t="s">
        <v>235</v>
      </c>
      <c r="B581" s="202">
        <v>654320</v>
      </c>
      <c r="C581" s="202" t="s">
        <v>1721</v>
      </c>
      <c r="D581" s="202" t="s">
        <v>1717</v>
      </c>
      <c r="E581" s="202" t="s">
        <v>238</v>
      </c>
      <c r="F581" s="203">
        <v>39630</v>
      </c>
      <c r="G581" s="202" t="s">
        <v>239</v>
      </c>
      <c r="H581" s="202" t="s">
        <v>1722</v>
      </c>
    </row>
    <row r="582" spans="1:8">
      <c r="A582" s="202" t="s">
        <v>235</v>
      </c>
      <c r="B582" s="202">
        <v>654400</v>
      </c>
      <c r="C582" s="202" t="s">
        <v>1723</v>
      </c>
      <c r="D582" s="202" t="s">
        <v>1717</v>
      </c>
      <c r="E582" s="202" t="s">
        <v>238</v>
      </c>
      <c r="F582" s="203">
        <v>39995</v>
      </c>
      <c r="G582" s="202" t="s">
        <v>239</v>
      </c>
      <c r="H582" s="202" t="s">
        <v>1724</v>
      </c>
    </row>
    <row r="583" spans="1:8">
      <c r="A583" s="202" t="s">
        <v>235</v>
      </c>
      <c r="B583" s="202">
        <v>655110</v>
      </c>
      <c r="C583" s="202" t="s">
        <v>1725</v>
      </c>
      <c r="D583" s="202" t="s">
        <v>1726</v>
      </c>
      <c r="E583" s="202" t="s">
        <v>238</v>
      </c>
      <c r="F583" s="203">
        <v>39630</v>
      </c>
      <c r="G583" s="202" t="s">
        <v>239</v>
      </c>
      <c r="H583" s="202" t="s">
        <v>1727</v>
      </c>
    </row>
    <row r="584" spans="1:8">
      <c r="A584" s="202" t="s">
        <v>235</v>
      </c>
      <c r="B584" s="202">
        <v>655120</v>
      </c>
      <c r="C584" s="202" t="s">
        <v>1728</v>
      </c>
      <c r="D584" s="202" t="s">
        <v>1726</v>
      </c>
      <c r="E584" s="202" t="s">
        <v>238</v>
      </c>
      <c r="F584" s="203">
        <v>39630</v>
      </c>
      <c r="G584" s="202" t="s">
        <v>239</v>
      </c>
      <c r="H584" s="202" t="s">
        <v>1729</v>
      </c>
    </row>
    <row r="585" spans="1:8">
      <c r="A585" s="202" t="s">
        <v>235</v>
      </c>
      <c r="B585" s="202">
        <v>656110</v>
      </c>
      <c r="C585" s="202" t="s">
        <v>1730</v>
      </c>
      <c r="D585" s="202" t="s">
        <v>1731</v>
      </c>
      <c r="E585" s="202" t="s">
        <v>238</v>
      </c>
      <c r="F585" s="203">
        <v>39630</v>
      </c>
      <c r="G585" s="202" t="s">
        <v>239</v>
      </c>
      <c r="H585" s="202" t="s">
        <v>1732</v>
      </c>
    </row>
    <row r="586" spans="1:8">
      <c r="A586" s="202" t="s">
        <v>235</v>
      </c>
      <c r="B586" s="202">
        <v>656120</v>
      </c>
      <c r="C586" s="202" t="s">
        <v>1733</v>
      </c>
      <c r="D586" s="202" t="s">
        <v>1731</v>
      </c>
      <c r="E586" s="202" t="s">
        <v>238</v>
      </c>
      <c r="F586" s="203">
        <v>39630</v>
      </c>
      <c r="G586" s="202" t="s">
        <v>239</v>
      </c>
      <c r="H586" s="202" t="s">
        <v>1734</v>
      </c>
    </row>
    <row r="587" spans="1:8">
      <c r="A587" s="202" t="s">
        <v>235</v>
      </c>
      <c r="B587" s="202">
        <v>656210</v>
      </c>
      <c r="C587" s="202" t="s">
        <v>1735</v>
      </c>
      <c r="D587" s="202" t="s">
        <v>1736</v>
      </c>
      <c r="E587" s="202" t="s">
        <v>238</v>
      </c>
      <c r="F587" s="203">
        <v>41091</v>
      </c>
      <c r="G587" s="202" t="s">
        <v>239</v>
      </c>
      <c r="H587" s="202" t="s">
        <v>1737</v>
      </c>
    </row>
    <row r="588" spans="1:8">
      <c r="A588" s="202" t="s">
        <v>235</v>
      </c>
      <c r="B588" s="202">
        <v>656220</v>
      </c>
      <c r="C588" s="202" t="s">
        <v>1738</v>
      </c>
      <c r="D588" s="202" t="s">
        <v>1736</v>
      </c>
      <c r="E588" s="202" t="s">
        <v>238</v>
      </c>
      <c r="F588" s="203">
        <v>41091</v>
      </c>
      <c r="G588" s="202" t="s">
        <v>239</v>
      </c>
      <c r="H588" s="202" t="s">
        <v>1739</v>
      </c>
    </row>
    <row r="589" spans="1:8">
      <c r="A589" s="202" t="s">
        <v>235</v>
      </c>
      <c r="B589" s="202">
        <v>656310</v>
      </c>
      <c r="C589" s="202" t="s">
        <v>1740</v>
      </c>
      <c r="D589" s="202" t="s">
        <v>1741</v>
      </c>
      <c r="E589" s="202" t="s">
        <v>238</v>
      </c>
      <c r="F589" s="203">
        <v>39630</v>
      </c>
      <c r="G589" s="202" t="s">
        <v>239</v>
      </c>
      <c r="H589" s="202" t="s">
        <v>1742</v>
      </c>
    </row>
    <row r="590" spans="1:8">
      <c r="A590" s="202" t="s">
        <v>235</v>
      </c>
      <c r="B590" s="202">
        <v>656320</v>
      </c>
      <c r="C590" s="202" t="s">
        <v>1743</v>
      </c>
      <c r="D590" s="202" t="s">
        <v>1741</v>
      </c>
      <c r="E590" s="202" t="s">
        <v>238</v>
      </c>
      <c r="F590" s="203">
        <v>39630</v>
      </c>
      <c r="G590" s="202" t="s">
        <v>239</v>
      </c>
      <c r="H590" s="202" t="s">
        <v>1744</v>
      </c>
    </row>
    <row r="591" spans="1:8">
      <c r="A591" s="202" t="s">
        <v>235</v>
      </c>
      <c r="B591" s="202">
        <v>656400</v>
      </c>
      <c r="C591" s="202" t="s">
        <v>1745</v>
      </c>
      <c r="D591" s="202" t="s">
        <v>1746</v>
      </c>
      <c r="E591" s="202" t="s">
        <v>238</v>
      </c>
      <c r="F591" s="203">
        <v>39995</v>
      </c>
      <c r="G591" s="202" t="s">
        <v>239</v>
      </c>
      <c r="H591" s="202" t="s">
        <v>1747</v>
      </c>
    </row>
    <row r="592" spans="1:8">
      <c r="A592" s="202" t="s">
        <v>235</v>
      </c>
      <c r="B592" s="202">
        <v>657110</v>
      </c>
      <c r="C592" s="202" t="s">
        <v>1748</v>
      </c>
      <c r="D592" s="202" t="s">
        <v>1749</v>
      </c>
      <c r="E592" s="202" t="s">
        <v>238</v>
      </c>
      <c r="F592" s="203">
        <v>41091</v>
      </c>
      <c r="G592" s="202" t="s">
        <v>239</v>
      </c>
      <c r="H592" s="202" t="s">
        <v>1750</v>
      </c>
    </row>
    <row r="593" spans="1:8">
      <c r="A593" s="202" t="s">
        <v>235</v>
      </c>
      <c r="B593" s="202">
        <v>657120</v>
      </c>
      <c r="C593" s="202" t="s">
        <v>1751</v>
      </c>
      <c r="D593" s="202" t="s">
        <v>1752</v>
      </c>
      <c r="E593" s="202" t="s">
        <v>238</v>
      </c>
      <c r="F593" s="203">
        <v>41091</v>
      </c>
      <c r="G593" s="202" t="s">
        <v>239</v>
      </c>
      <c r="H593" s="202" t="s">
        <v>1753</v>
      </c>
    </row>
    <row r="594" spans="1:8">
      <c r="A594" s="202" t="s">
        <v>235</v>
      </c>
      <c r="B594" s="202">
        <v>657310</v>
      </c>
      <c r="C594" s="202" t="s">
        <v>1754</v>
      </c>
      <c r="D594" s="202" t="s">
        <v>1755</v>
      </c>
      <c r="E594" s="202" t="s">
        <v>238</v>
      </c>
      <c r="F594" s="203">
        <v>41091</v>
      </c>
      <c r="G594" s="202" t="s">
        <v>239</v>
      </c>
      <c r="H594" s="202" t="s">
        <v>1756</v>
      </c>
    </row>
    <row r="595" spans="1:8">
      <c r="A595" s="202" t="s">
        <v>235</v>
      </c>
      <c r="B595" s="202">
        <v>657320</v>
      </c>
      <c r="C595" s="202" t="s">
        <v>1757</v>
      </c>
      <c r="D595" s="202" t="s">
        <v>1752</v>
      </c>
      <c r="E595" s="202" t="s">
        <v>238</v>
      </c>
      <c r="F595" s="203">
        <v>41091</v>
      </c>
      <c r="G595" s="202" t="s">
        <v>239</v>
      </c>
      <c r="H595" s="202" t="s">
        <v>1758</v>
      </c>
    </row>
    <row r="596" spans="1:8">
      <c r="A596" s="202" t="s">
        <v>235</v>
      </c>
      <c r="B596" s="202">
        <v>657400</v>
      </c>
      <c r="C596" s="202" t="s">
        <v>1759</v>
      </c>
      <c r="D596" s="202" t="s">
        <v>1752</v>
      </c>
      <c r="E596" s="202" t="s">
        <v>238</v>
      </c>
      <c r="F596" s="203">
        <v>41091</v>
      </c>
      <c r="G596" s="202" t="s">
        <v>239</v>
      </c>
      <c r="H596" s="202" t="s">
        <v>1760</v>
      </c>
    </row>
    <row r="597" spans="1:8">
      <c r="A597" s="202" t="s">
        <v>235</v>
      </c>
      <c r="B597" s="202">
        <v>659110</v>
      </c>
      <c r="C597" s="202" t="s">
        <v>1761</v>
      </c>
      <c r="D597" s="202" t="s">
        <v>1762</v>
      </c>
      <c r="E597" s="202" t="s">
        <v>238</v>
      </c>
      <c r="F597" s="203">
        <v>39630</v>
      </c>
      <c r="G597" s="202" t="s">
        <v>239</v>
      </c>
      <c r="H597" s="202" t="s">
        <v>1763</v>
      </c>
    </row>
    <row r="598" spans="1:8">
      <c r="A598" s="202" t="s">
        <v>235</v>
      </c>
      <c r="B598" s="202">
        <v>659120</v>
      </c>
      <c r="C598" s="202" t="s">
        <v>1764</v>
      </c>
      <c r="D598" s="202" t="s">
        <v>1762</v>
      </c>
      <c r="E598" s="202" t="s">
        <v>238</v>
      </c>
      <c r="F598" s="203">
        <v>39630</v>
      </c>
      <c r="G598" s="202" t="s">
        <v>239</v>
      </c>
      <c r="H598" s="202" t="s">
        <v>1765</v>
      </c>
    </row>
    <row r="599" spans="1:8">
      <c r="A599" s="202" t="s">
        <v>235</v>
      </c>
      <c r="B599" s="202">
        <v>659400</v>
      </c>
      <c r="C599" s="202" t="s">
        <v>1766</v>
      </c>
      <c r="D599" s="202" t="s">
        <v>1767</v>
      </c>
      <c r="E599" s="202" t="s">
        <v>238</v>
      </c>
      <c r="F599" s="203">
        <v>43282</v>
      </c>
      <c r="G599" s="202" t="s">
        <v>239</v>
      </c>
      <c r="H599" s="202" t="s">
        <v>1768</v>
      </c>
    </row>
    <row r="600" spans="1:8" ht="105">
      <c r="A600" s="202" t="s">
        <v>235</v>
      </c>
      <c r="B600" s="202">
        <v>680000</v>
      </c>
      <c r="C600" s="202" t="s">
        <v>1769</v>
      </c>
      <c r="D600" s="202" t="s">
        <v>1770</v>
      </c>
      <c r="E600" s="202" t="s">
        <v>238</v>
      </c>
      <c r="F600" s="203">
        <v>39630</v>
      </c>
      <c r="G600" s="202" t="s">
        <v>239</v>
      </c>
      <c r="H600" s="204" t="s">
        <v>1771</v>
      </c>
    </row>
    <row r="601" spans="1:8">
      <c r="A601" s="202" t="s">
        <v>235</v>
      </c>
      <c r="B601" s="202">
        <v>680100</v>
      </c>
      <c r="C601" s="202" t="s">
        <v>1772</v>
      </c>
      <c r="D601" s="202" t="s">
        <v>1773</v>
      </c>
      <c r="E601" s="202" t="s">
        <v>238</v>
      </c>
      <c r="F601" s="203">
        <v>39630</v>
      </c>
      <c r="G601" s="202" t="s">
        <v>239</v>
      </c>
    </row>
    <row r="602" spans="1:8">
      <c r="A602" s="202" t="s">
        <v>235</v>
      </c>
      <c r="B602" s="202">
        <v>699000</v>
      </c>
      <c r="C602" s="202" t="s">
        <v>1774</v>
      </c>
      <c r="D602" s="202" t="s">
        <v>1775</v>
      </c>
      <c r="E602" s="202" t="s">
        <v>238</v>
      </c>
      <c r="F602" s="203">
        <v>367</v>
      </c>
      <c r="G602" s="202" t="s">
        <v>239</v>
      </c>
    </row>
    <row r="603" spans="1:8">
      <c r="A603" s="202" t="s">
        <v>235</v>
      </c>
      <c r="B603" s="202">
        <v>699010</v>
      </c>
      <c r="C603" s="202" t="s">
        <v>1776</v>
      </c>
      <c r="D603" s="202" t="s">
        <v>1777</v>
      </c>
      <c r="E603" s="202" t="s">
        <v>238</v>
      </c>
      <c r="F603" s="203">
        <v>42917</v>
      </c>
      <c r="G603" s="202" t="s">
        <v>239</v>
      </c>
      <c r="H603" s="202" t="s">
        <v>1778</v>
      </c>
    </row>
    <row r="604" spans="1:8">
      <c r="A604" s="202" t="s">
        <v>235</v>
      </c>
      <c r="B604" s="202">
        <v>699020</v>
      </c>
      <c r="C604" s="202" t="s">
        <v>1779</v>
      </c>
      <c r="D604" s="202" t="s">
        <v>1780</v>
      </c>
      <c r="E604" s="202" t="s">
        <v>238</v>
      </c>
      <c r="F604" s="203">
        <v>41821</v>
      </c>
      <c r="G604" s="202" t="s">
        <v>239</v>
      </c>
      <c r="H604" s="202" t="s">
        <v>1781</v>
      </c>
    </row>
    <row r="605" spans="1:8">
      <c r="A605" s="202" t="s">
        <v>235</v>
      </c>
      <c r="B605" s="202">
        <v>699100</v>
      </c>
      <c r="C605" s="202" t="s">
        <v>1782</v>
      </c>
      <c r="D605" s="202" t="s">
        <v>1783</v>
      </c>
      <c r="E605" s="202" t="s">
        <v>238</v>
      </c>
      <c r="F605" s="203">
        <v>367</v>
      </c>
      <c r="G605" s="202" t="s">
        <v>239</v>
      </c>
    </row>
    <row r="606" spans="1:8">
      <c r="A606" s="202" t="s">
        <v>235</v>
      </c>
      <c r="B606" s="202">
        <v>699200</v>
      </c>
      <c r="C606" s="202" t="s">
        <v>1784</v>
      </c>
      <c r="D606" s="202" t="s">
        <v>1785</v>
      </c>
      <c r="E606" s="202" t="s">
        <v>238</v>
      </c>
      <c r="F606" s="203">
        <v>367</v>
      </c>
      <c r="G606" s="202" t="s">
        <v>239</v>
      </c>
    </row>
    <row r="607" spans="1:8">
      <c r="A607" s="202" t="s">
        <v>235</v>
      </c>
      <c r="B607" s="202">
        <v>699205</v>
      </c>
      <c r="C607" s="202" t="s">
        <v>1786</v>
      </c>
      <c r="D607" s="202" t="s">
        <v>1787</v>
      </c>
      <c r="E607" s="202" t="s">
        <v>238</v>
      </c>
      <c r="F607" s="203">
        <v>41091</v>
      </c>
      <c r="G607" s="202" t="s">
        <v>239</v>
      </c>
    </row>
    <row r="608" spans="1:8">
      <c r="A608" s="202" t="s">
        <v>235</v>
      </c>
      <c r="B608" s="202">
        <v>699210</v>
      </c>
      <c r="C608" s="202" t="s">
        <v>1788</v>
      </c>
      <c r="D608" s="202" t="s">
        <v>1789</v>
      </c>
      <c r="E608" s="202" t="s">
        <v>238</v>
      </c>
      <c r="F608" s="203">
        <v>39630</v>
      </c>
      <c r="G608" s="202" t="s">
        <v>239</v>
      </c>
    </row>
    <row r="609" spans="1:8">
      <c r="A609" s="202" t="s">
        <v>235</v>
      </c>
      <c r="B609" s="202">
        <v>699220</v>
      </c>
      <c r="C609" s="202" t="s">
        <v>1790</v>
      </c>
      <c r="D609" s="202" t="s">
        <v>1791</v>
      </c>
      <c r="E609" s="202" t="s">
        <v>238</v>
      </c>
      <c r="F609" s="203">
        <v>39630</v>
      </c>
      <c r="G609" s="202" t="s">
        <v>239</v>
      </c>
    </row>
    <row r="610" spans="1:8">
      <c r="A610" s="202" t="s">
        <v>235</v>
      </c>
      <c r="B610" s="202">
        <v>699999</v>
      </c>
      <c r="C610" s="202" t="s">
        <v>1792</v>
      </c>
      <c r="D610" s="202" t="s">
        <v>1793</v>
      </c>
      <c r="E610" s="202" t="s">
        <v>238</v>
      </c>
      <c r="F610" s="203">
        <v>38534</v>
      </c>
      <c r="G610" s="202" t="s">
        <v>239</v>
      </c>
    </row>
    <row r="611" spans="1:8">
      <c r="A611" s="202" t="s">
        <v>235</v>
      </c>
      <c r="B611" s="202">
        <v>700000</v>
      </c>
      <c r="C611" s="202" t="s">
        <v>1794</v>
      </c>
      <c r="D611" s="202" t="s">
        <v>1795</v>
      </c>
      <c r="E611" s="202" t="s">
        <v>994</v>
      </c>
      <c r="F611" s="203">
        <v>367</v>
      </c>
      <c r="G611" s="202" t="s">
        <v>239</v>
      </c>
    </row>
    <row r="612" spans="1:8">
      <c r="A612" s="202" t="s">
        <v>235</v>
      </c>
      <c r="B612" s="202">
        <v>700001</v>
      </c>
      <c r="C612" s="202" t="s">
        <v>1796</v>
      </c>
      <c r="D612" s="202" t="s">
        <v>1797</v>
      </c>
      <c r="E612" s="202" t="s">
        <v>994</v>
      </c>
      <c r="F612" s="203">
        <v>41091</v>
      </c>
      <c r="G612" s="202" t="s">
        <v>239</v>
      </c>
    </row>
    <row r="613" spans="1:8">
      <c r="A613" s="202" t="s">
        <v>235</v>
      </c>
      <c r="B613" s="202">
        <v>700005</v>
      </c>
      <c r="C613" s="202" t="s">
        <v>1798</v>
      </c>
      <c r="D613" s="202" t="s">
        <v>1795</v>
      </c>
      <c r="E613" s="202" t="s">
        <v>994</v>
      </c>
      <c r="F613" s="203">
        <v>367</v>
      </c>
      <c r="G613" s="202" t="s">
        <v>239</v>
      </c>
    </row>
    <row r="614" spans="1:8">
      <c r="A614" s="202" t="s">
        <v>235</v>
      </c>
      <c r="B614" s="202">
        <v>700006</v>
      </c>
      <c r="C614" s="202" t="s">
        <v>1799</v>
      </c>
      <c r="D614" s="202" t="s">
        <v>1795</v>
      </c>
      <c r="E614" s="202" t="s">
        <v>994</v>
      </c>
      <c r="F614" s="203">
        <v>43282</v>
      </c>
      <c r="G614" s="202" t="s">
        <v>239</v>
      </c>
    </row>
    <row r="615" spans="1:8">
      <c r="A615" s="202" t="s">
        <v>235</v>
      </c>
      <c r="B615" s="202">
        <v>710000</v>
      </c>
      <c r="C615" s="202" t="s">
        <v>1800</v>
      </c>
      <c r="D615" s="202" t="s">
        <v>1801</v>
      </c>
      <c r="E615" s="202" t="s">
        <v>994</v>
      </c>
      <c r="F615" s="203">
        <v>42917</v>
      </c>
      <c r="G615" s="202" t="s">
        <v>239</v>
      </c>
    </row>
    <row r="616" spans="1:8">
      <c r="A616" s="202" t="s">
        <v>235</v>
      </c>
      <c r="B616" s="202">
        <v>711100</v>
      </c>
      <c r="C616" s="202" t="s">
        <v>1802</v>
      </c>
      <c r="D616" s="202" t="s">
        <v>1803</v>
      </c>
      <c r="E616" s="202" t="s">
        <v>238</v>
      </c>
      <c r="F616" s="203">
        <v>367</v>
      </c>
      <c r="G616" s="202" t="s">
        <v>239</v>
      </c>
      <c r="H616" s="202" t="s">
        <v>1804</v>
      </c>
    </row>
    <row r="617" spans="1:8">
      <c r="A617" s="202" t="s">
        <v>235</v>
      </c>
      <c r="B617" s="202">
        <v>711200</v>
      </c>
      <c r="C617" s="202" t="s">
        <v>1805</v>
      </c>
      <c r="D617" s="202" t="s">
        <v>1806</v>
      </c>
      <c r="E617" s="202" t="s">
        <v>238</v>
      </c>
      <c r="F617" s="203">
        <v>367</v>
      </c>
      <c r="G617" s="202" t="s">
        <v>239</v>
      </c>
      <c r="H617" s="202" t="s">
        <v>1807</v>
      </c>
    </row>
    <row r="618" spans="1:8">
      <c r="A618" s="202" t="s">
        <v>235</v>
      </c>
      <c r="B618" s="202">
        <v>711300</v>
      </c>
      <c r="C618" s="202" t="s">
        <v>1808</v>
      </c>
      <c r="D618" s="202" t="s">
        <v>1809</v>
      </c>
      <c r="E618" s="202" t="s">
        <v>238</v>
      </c>
      <c r="F618" s="203">
        <v>41456</v>
      </c>
      <c r="G618" s="202" t="s">
        <v>239</v>
      </c>
      <c r="H618" s="202" t="s">
        <v>1810</v>
      </c>
    </row>
    <row r="619" spans="1:8">
      <c r="A619" s="202" t="s">
        <v>235</v>
      </c>
      <c r="B619" s="202">
        <v>711375</v>
      </c>
      <c r="C619" s="202" t="s">
        <v>1811</v>
      </c>
      <c r="D619" s="202" t="s">
        <v>1812</v>
      </c>
      <c r="E619" s="202" t="s">
        <v>238</v>
      </c>
      <c r="F619" s="203">
        <v>44378</v>
      </c>
      <c r="G619" s="202" t="s">
        <v>239</v>
      </c>
      <c r="H619" s="202" t="s">
        <v>1813</v>
      </c>
    </row>
    <row r="620" spans="1:8">
      <c r="A620" s="202" t="s">
        <v>235</v>
      </c>
      <c r="B620" s="202">
        <v>711400</v>
      </c>
      <c r="C620" s="202" t="s">
        <v>1814</v>
      </c>
      <c r="D620" s="202" t="s">
        <v>1815</v>
      </c>
      <c r="E620" s="202" t="s">
        <v>238</v>
      </c>
      <c r="F620" s="203">
        <v>41821</v>
      </c>
      <c r="G620" s="202" t="s">
        <v>239</v>
      </c>
      <c r="H620" s="202" t="s">
        <v>1816</v>
      </c>
    </row>
    <row r="621" spans="1:8">
      <c r="A621" s="202" t="s">
        <v>235</v>
      </c>
      <c r="B621" s="202">
        <v>711500</v>
      </c>
      <c r="C621" s="202" t="s">
        <v>1817</v>
      </c>
      <c r="D621" s="202" t="s">
        <v>1818</v>
      </c>
      <c r="E621" s="202" t="s">
        <v>238</v>
      </c>
      <c r="F621" s="203">
        <v>367</v>
      </c>
      <c r="G621" s="202" t="s">
        <v>239</v>
      </c>
      <c r="H621" s="202" t="s">
        <v>1819</v>
      </c>
    </row>
    <row r="622" spans="1:8">
      <c r="A622" s="202" t="s">
        <v>235</v>
      </c>
      <c r="B622" s="202">
        <v>711600</v>
      </c>
      <c r="C622" s="202" t="s">
        <v>1820</v>
      </c>
      <c r="D622" s="202" t="s">
        <v>1821</v>
      </c>
      <c r="E622" s="202" t="s">
        <v>238</v>
      </c>
      <c r="F622" s="203">
        <v>367</v>
      </c>
      <c r="G622" s="202" t="s">
        <v>239</v>
      </c>
      <c r="H622" s="202" t="s">
        <v>1822</v>
      </c>
    </row>
    <row r="623" spans="1:8">
      <c r="A623" s="202" t="s">
        <v>235</v>
      </c>
      <c r="B623" s="202">
        <v>711700</v>
      </c>
      <c r="C623" s="202" t="s">
        <v>1823</v>
      </c>
      <c r="D623" s="202" t="s">
        <v>1824</v>
      </c>
      <c r="E623" s="202" t="s">
        <v>238</v>
      </c>
      <c r="F623" s="203">
        <v>367</v>
      </c>
      <c r="G623" s="202" t="s">
        <v>239</v>
      </c>
      <c r="H623" s="202" t="s">
        <v>1825</v>
      </c>
    </row>
    <row r="624" spans="1:8">
      <c r="A624" s="202" t="s">
        <v>235</v>
      </c>
      <c r="B624" s="202">
        <v>711775</v>
      </c>
      <c r="C624" s="202" t="s">
        <v>1826</v>
      </c>
      <c r="D624" s="202" t="s">
        <v>1827</v>
      </c>
      <c r="E624" s="202" t="s">
        <v>238</v>
      </c>
      <c r="F624" s="203">
        <v>44013</v>
      </c>
      <c r="G624" s="202" t="s">
        <v>239</v>
      </c>
      <c r="H624" s="202" t="s">
        <v>1828</v>
      </c>
    </row>
    <row r="625" spans="1:8">
      <c r="A625" s="202" t="s">
        <v>235</v>
      </c>
      <c r="B625" s="202">
        <v>711800</v>
      </c>
      <c r="C625" s="202" t="s">
        <v>1829</v>
      </c>
      <c r="D625" s="202" t="s">
        <v>1830</v>
      </c>
      <c r="E625" s="202" t="s">
        <v>238</v>
      </c>
      <c r="F625" s="203">
        <v>367</v>
      </c>
      <c r="G625" s="202" t="s">
        <v>239</v>
      </c>
      <c r="H625" s="202" t="s">
        <v>1831</v>
      </c>
    </row>
    <row r="626" spans="1:8">
      <c r="A626" s="202" t="s">
        <v>235</v>
      </c>
      <c r="B626" s="202">
        <v>711900</v>
      </c>
      <c r="C626" s="202" t="s">
        <v>1832</v>
      </c>
      <c r="D626" s="202" t="s">
        <v>1833</v>
      </c>
      <c r="E626" s="202" t="s">
        <v>238</v>
      </c>
      <c r="F626" s="203">
        <v>40725</v>
      </c>
      <c r="G626" s="202" t="s">
        <v>239</v>
      </c>
      <c r="H626" s="202" t="s">
        <v>1834</v>
      </c>
    </row>
    <row r="627" spans="1:8">
      <c r="A627" s="202" t="s">
        <v>235</v>
      </c>
      <c r="B627" s="202">
        <v>712100</v>
      </c>
      <c r="C627" s="202" t="s">
        <v>1835</v>
      </c>
      <c r="D627" s="202" t="s">
        <v>1836</v>
      </c>
      <c r="E627" s="202" t="s">
        <v>238</v>
      </c>
      <c r="F627" s="203">
        <v>367</v>
      </c>
      <c r="G627" s="202" t="s">
        <v>239</v>
      </c>
      <c r="H627" s="202" t="s">
        <v>1837</v>
      </c>
    </row>
    <row r="628" spans="1:8">
      <c r="A628" s="202" t="s">
        <v>235</v>
      </c>
      <c r="B628" s="202">
        <v>712200</v>
      </c>
      <c r="C628" s="202" t="s">
        <v>1838</v>
      </c>
      <c r="D628" s="202" t="s">
        <v>1836</v>
      </c>
      <c r="E628" s="202" t="s">
        <v>238</v>
      </c>
      <c r="F628" s="203">
        <v>367</v>
      </c>
      <c r="G628" s="202" t="s">
        <v>239</v>
      </c>
      <c r="H628" s="202" t="s">
        <v>1839</v>
      </c>
    </row>
    <row r="629" spans="1:8">
      <c r="A629" s="202" t="s">
        <v>235</v>
      </c>
      <c r="B629" s="202">
        <v>713000</v>
      </c>
      <c r="C629" s="202" t="s">
        <v>1840</v>
      </c>
      <c r="D629" s="202" t="s">
        <v>1841</v>
      </c>
      <c r="E629" s="202" t="s">
        <v>238</v>
      </c>
      <c r="F629" s="203">
        <v>39264</v>
      </c>
      <c r="G629" s="202" t="s">
        <v>239</v>
      </c>
      <c r="H629" s="202" t="s">
        <v>1842</v>
      </c>
    </row>
    <row r="630" spans="1:8">
      <c r="A630" s="202" t="s">
        <v>235</v>
      </c>
      <c r="B630" s="202">
        <v>713100</v>
      </c>
      <c r="C630" s="202" t="s">
        <v>1843</v>
      </c>
      <c r="D630" s="202" t="s">
        <v>925</v>
      </c>
      <c r="E630" s="202" t="s">
        <v>238</v>
      </c>
      <c r="F630" s="203">
        <v>44013</v>
      </c>
      <c r="G630" s="202" t="s">
        <v>239</v>
      </c>
      <c r="H630" s="202" t="s">
        <v>1844</v>
      </c>
    </row>
    <row r="631" spans="1:8">
      <c r="A631" s="202" t="s">
        <v>235</v>
      </c>
      <c r="B631" s="202">
        <v>714100</v>
      </c>
      <c r="C631" s="202" t="s">
        <v>1845</v>
      </c>
      <c r="D631" s="202" t="s">
        <v>1846</v>
      </c>
      <c r="E631" s="202" t="s">
        <v>238</v>
      </c>
      <c r="F631" s="203">
        <v>43282</v>
      </c>
      <c r="G631" s="202" t="s">
        <v>239</v>
      </c>
      <c r="H631" s="202" t="s">
        <v>1847</v>
      </c>
    </row>
    <row r="632" spans="1:8">
      <c r="A632" s="202" t="s">
        <v>235</v>
      </c>
      <c r="B632" s="202">
        <v>714200</v>
      </c>
      <c r="C632" s="202" t="s">
        <v>1848</v>
      </c>
      <c r="D632" s="202" t="s">
        <v>1849</v>
      </c>
      <c r="E632" s="202" t="s">
        <v>238</v>
      </c>
      <c r="F632" s="203">
        <v>43282</v>
      </c>
      <c r="G632" s="202" t="s">
        <v>239</v>
      </c>
      <c r="H632" s="202" t="s">
        <v>1850</v>
      </c>
    </row>
    <row r="633" spans="1:8">
      <c r="A633" s="202" t="s">
        <v>235</v>
      </c>
      <c r="B633" s="202">
        <v>714300</v>
      </c>
      <c r="C633" s="202" t="s">
        <v>1851</v>
      </c>
      <c r="D633" s="202" t="s">
        <v>1852</v>
      </c>
      <c r="E633" s="202" t="s">
        <v>238</v>
      </c>
      <c r="F633" s="203">
        <v>43282</v>
      </c>
      <c r="G633" s="202" t="s">
        <v>239</v>
      </c>
      <c r="H633" s="202" t="s">
        <v>1853</v>
      </c>
    </row>
    <row r="634" spans="1:8">
      <c r="A634" s="202" t="s">
        <v>235</v>
      </c>
      <c r="B634" s="202">
        <v>714375</v>
      </c>
      <c r="C634" s="202" t="s">
        <v>1854</v>
      </c>
      <c r="D634" s="202" t="s">
        <v>1855</v>
      </c>
      <c r="E634" s="202" t="s">
        <v>238</v>
      </c>
      <c r="F634" s="203">
        <v>44013</v>
      </c>
      <c r="G634" s="202" t="s">
        <v>239</v>
      </c>
      <c r="H634" s="202" t="s">
        <v>1856</v>
      </c>
    </row>
    <row r="635" spans="1:8" ht="45">
      <c r="A635" s="202" t="s">
        <v>235</v>
      </c>
      <c r="B635" s="202">
        <v>715000</v>
      </c>
      <c r="C635" s="202" t="s">
        <v>1857</v>
      </c>
      <c r="D635" s="202" t="s">
        <v>1858</v>
      </c>
      <c r="E635" s="202" t="s">
        <v>238</v>
      </c>
      <c r="F635" s="203">
        <v>367</v>
      </c>
      <c r="G635" s="202" t="s">
        <v>239</v>
      </c>
      <c r="H635" s="204" t="s">
        <v>1859</v>
      </c>
    </row>
    <row r="636" spans="1:8">
      <c r="A636" s="202" t="s">
        <v>235</v>
      </c>
      <c r="B636" s="202">
        <v>715006</v>
      </c>
      <c r="C636" s="202" t="s">
        <v>1860</v>
      </c>
      <c r="D636" s="202" t="s">
        <v>1861</v>
      </c>
      <c r="E636" s="202" t="s">
        <v>994</v>
      </c>
      <c r="F636" s="203">
        <v>43282</v>
      </c>
      <c r="G636" s="202" t="s">
        <v>239</v>
      </c>
    </row>
    <row r="637" spans="1:8">
      <c r="A637" s="202" t="s">
        <v>235</v>
      </c>
      <c r="B637" s="202">
        <v>715050</v>
      </c>
      <c r="C637" s="202" t="s">
        <v>1862</v>
      </c>
      <c r="D637" s="202" t="s">
        <v>1862</v>
      </c>
      <c r="E637" s="202" t="s">
        <v>238</v>
      </c>
      <c r="F637" s="203">
        <v>42917</v>
      </c>
      <c r="G637" s="202" t="s">
        <v>239</v>
      </c>
      <c r="H637" s="202" t="s">
        <v>1863</v>
      </c>
    </row>
    <row r="638" spans="1:8">
      <c r="A638" s="202" t="s">
        <v>235</v>
      </c>
      <c r="B638" s="202">
        <v>715100</v>
      </c>
      <c r="C638" s="202" t="s">
        <v>1864</v>
      </c>
      <c r="D638" s="202" t="s">
        <v>1865</v>
      </c>
      <c r="E638" s="202" t="s">
        <v>238</v>
      </c>
      <c r="F638" s="203">
        <v>41456</v>
      </c>
      <c r="G638" s="202" t="s">
        <v>239</v>
      </c>
      <c r="H638" s="202" t="s">
        <v>1866</v>
      </c>
    </row>
    <row r="639" spans="1:8">
      <c r="A639" s="202" t="s">
        <v>235</v>
      </c>
      <c r="B639" s="202">
        <v>715200</v>
      </c>
      <c r="C639" s="202" t="s">
        <v>1867</v>
      </c>
      <c r="D639" s="202" t="s">
        <v>1868</v>
      </c>
      <c r="E639" s="202" t="s">
        <v>238</v>
      </c>
      <c r="F639" s="203">
        <v>39630</v>
      </c>
      <c r="G639" s="202" t="s">
        <v>239</v>
      </c>
      <c r="H639" s="202" t="s">
        <v>1869</v>
      </c>
    </row>
    <row r="640" spans="1:8">
      <c r="A640" s="202" t="s">
        <v>235</v>
      </c>
      <c r="B640" s="202">
        <v>715400</v>
      </c>
      <c r="C640" s="202" t="s">
        <v>1870</v>
      </c>
      <c r="D640" s="202" t="s">
        <v>1871</v>
      </c>
      <c r="E640" s="202" t="s">
        <v>238</v>
      </c>
      <c r="F640" s="203">
        <v>44013</v>
      </c>
      <c r="G640" s="202" t="s">
        <v>239</v>
      </c>
      <c r="H640" s="202" t="s">
        <v>1872</v>
      </c>
    </row>
    <row r="641" spans="1:8">
      <c r="A641" s="202" t="s">
        <v>235</v>
      </c>
      <c r="B641" s="202">
        <v>715500</v>
      </c>
      <c r="C641" s="202" t="s">
        <v>1873</v>
      </c>
      <c r="D641" s="202" t="s">
        <v>1874</v>
      </c>
      <c r="E641" s="202" t="s">
        <v>238</v>
      </c>
      <c r="F641" s="203">
        <v>42552</v>
      </c>
      <c r="G641" s="202" t="s">
        <v>239</v>
      </c>
      <c r="H641" s="202" t="s">
        <v>1875</v>
      </c>
    </row>
    <row r="642" spans="1:8">
      <c r="A642" s="202" t="s">
        <v>235</v>
      </c>
      <c r="B642" s="202">
        <v>717000</v>
      </c>
      <c r="C642" s="202" t="s">
        <v>1876</v>
      </c>
      <c r="D642" s="202" t="s">
        <v>1877</v>
      </c>
      <c r="E642" s="202" t="s">
        <v>238</v>
      </c>
      <c r="F642" s="203">
        <v>38899</v>
      </c>
      <c r="G642" s="202" t="s">
        <v>239</v>
      </c>
      <c r="H642" s="202" t="s">
        <v>1878</v>
      </c>
    </row>
    <row r="643" spans="1:8">
      <c r="A643" s="202" t="s">
        <v>235</v>
      </c>
      <c r="B643" s="202">
        <v>717075</v>
      </c>
      <c r="C643" s="202" t="s">
        <v>1879</v>
      </c>
      <c r="D643" s="202" t="s">
        <v>1877</v>
      </c>
      <c r="E643" s="202" t="s">
        <v>238</v>
      </c>
      <c r="F643" s="203">
        <v>44013</v>
      </c>
      <c r="G643" s="202" t="s">
        <v>239</v>
      </c>
      <c r="H643" s="202" t="s">
        <v>1880</v>
      </c>
    </row>
    <row r="644" spans="1:8">
      <c r="A644" s="202" t="s">
        <v>235</v>
      </c>
      <c r="B644" s="202">
        <v>717100</v>
      </c>
      <c r="C644" s="202" t="s">
        <v>1881</v>
      </c>
      <c r="D644" s="202" t="s">
        <v>1882</v>
      </c>
      <c r="E644" s="202" t="s">
        <v>238</v>
      </c>
      <c r="F644" s="203">
        <v>42917</v>
      </c>
      <c r="G644" s="202" t="s">
        <v>239</v>
      </c>
      <c r="H644" s="202" t="s">
        <v>1883</v>
      </c>
    </row>
    <row r="645" spans="1:8">
      <c r="A645" s="202" t="s">
        <v>235</v>
      </c>
      <c r="B645" s="202">
        <v>717200</v>
      </c>
      <c r="C645" s="202" t="s">
        <v>1884</v>
      </c>
      <c r="D645" s="202" t="s">
        <v>1882</v>
      </c>
      <c r="E645" s="202" t="s">
        <v>238</v>
      </c>
      <c r="F645" s="203">
        <v>42917</v>
      </c>
      <c r="G645" s="202" t="s">
        <v>239</v>
      </c>
      <c r="H645" s="202" t="s">
        <v>1885</v>
      </c>
    </row>
    <row r="646" spans="1:8">
      <c r="A646" s="202" t="s">
        <v>235</v>
      </c>
      <c r="B646" s="202">
        <v>717300</v>
      </c>
      <c r="C646" s="202" t="s">
        <v>1886</v>
      </c>
      <c r="D646" s="202" t="s">
        <v>1887</v>
      </c>
      <c r="E646" s="202" t="s">
        <v>238</v>
      </c>
      <c r="F646" s="203">
        <v>43647</v>
      </c>
      <c r="G646" s="202" t="s">
        <v>239</v>
      </c>
      <c r="H646" s="202" t="s">
        <v>1888</v>
      </c>
    </row>
    <row r="647" spans="1:8">
      <c r="A647" s="202" t="s">
        <v>235</v>
      </c>
      <c r="B647" s="202">
        <v>718000</v>
      </c>
      <c r="C647" s="202" t="s">
        <v>1889</v>
      </c>
      <c r="D647" s="202" t="s">
        <v>1890</v>
      </c>
      <c r="E647" s="202" t="s">
        <v>238</v>
      </c>
      <c r="F647" s="203">
        <v>38899</v>
      </c>
      <c r="G647" s="202" t="s">
        <v>239</v>
      </c>
      <c r="H647" s="202" t="s">
        <v>1891</v>
      </c>
    </row>
    <row r="648" spans="1:8">
      <c r="A648" s="202" t="s">
        <v>235</v>
      </c>
      <c r="B648" s="202">
        <v>718100</v>
      </c>
      <c r="C648" s="202" t="s">
        <v>1892</v>
      </c>
      <c r="D648" s="202" t="s">
        <v>1893</v>
      </c>
      <c r="E648" s="202" t="s">
        <v>238</v>
      </c>
      <c r="F648" s="203">
        <v>44378</v>
      </c>
      <c r="G648" s="202" t="s">
        <v>239</v>
      </c>
      <c r="H648" s="202" t="s">
        <v>1894</v>
      </c>
    </row>
    <row r="649" spans="1:8">
      <c r="A649" s="202" t="s">
        <v>235</v>
      </c>
      <c r="B649" s="202">
        <v>719100</v>
      </c>
      <c r="C649" s="202" t="s">
        <v>1895</v>
      </c>
      <c r="D649" s="202" t="s">
        <v>1896</v>
      </c>
      <c r="E649" s="202" t="s">
        <v>238</v>
      </c>
      <c r="F649" s="203">
        <v>43282</v>
      </c>
      <c r="G649" s="202" t="s">
        <v>239</v>
      </c>
      <c r="H649" s="202" t="s">
        <v>1897</v>
      </c>
    </row>
    <row r="650" spans="1:8">
      <c r="A650" s="202" t="s">
        <v>235</v>
      </c>
      <c r="B650" s="202">
        <v>719110</v>
      </c>
      <c r="C650" s="202" t="s">
        <v>1898</v>
      </c>
      <c r="D650" s="202" t="s">
        <v>1899</v>
      </c>
      <c r="E650" s="202" t="s">
        <v>238</v>
      </c>
      <c r="F650" s="203">
        <v>38899</v>
      </c>
      <c r="G650" s="202" t="s">
        <v>239</v>
      </c>
      <c r="H650" s="202" t="s">
        <v>1900</v>
      </c>
    </row>
    <row r="651" spans="1:8">
      <c r="A651" s="202" t="s">
        <v>235</v>
      </c>
      <c r="B651" s="202">
        <v>719300</v>
      </c>
      <c r="C651" s="202" t="s">
        <v>1901</v>
      </c>
      <c r="D651" s="202" t="s">
        <v>1902</v>
      </c>
      <c r="E651" s="202" t="s">
        <v>238</v>
      </c>
      <c r="F651" s="203">
        <v>41091</v>
      </c>
      <c r="G651" s="202" t="s">
        <v>239</v>
      </c>
      <c r="H651" s="202" t="s">
        <v>1903</v>
      </c>
    </row>
    <row r="652" spans="1:8">
      <c r="A652" s="202" t="s">
        <v>235</v>
      </c>
      <c r="B652" s="202">
        <v>719310</v>
      </c>
      <c r="C652" s="202" t="s">
        <v>1904</v>
      </c>
      <c r="D652" s="202" t="s">
        <v>1905</v>
      </c>
      <c r="E652" s="202" t="s">
        <v>238</v>
      </c>
      <c r="F652" s="203">
        <v>44743</v>
      </c>
      <c r="G652" s="202" t="s">
        <v>239</v>
      </c>
      <c r="H652" s="202" t="s">
        <v>1906</v>
      </c>
    </row>
    <row r="653" spans="1:8">
      <c r="A653" s="202" t="s">
        <v>235</v>
      </c>
      <c r="B653" s="202">
        <v>719320</v>
      </c>
      <c r="C653" s="202" t="s">
        <v>1907</v>
      </c>
      <c r="D653" s="202" t="s">
        <v>1905</v>
      </c>
      <c r="E653" s="202" t="s">
        <v>238</v>
      </c>
      <c r="F653" s="203">
        <v>44743</v>
      </c>
      <c r="G653" s="202" t="s">
        <v>239</v>
      </c>
      <c r="H653" s="202" t="s">
        <v>1906</v>
      </c>
    </row>
    <row r="654" spans="1:8">
      <c r="A654" s="202" t="s">
        <v>235</v>
      </c>
      <c r="B654" s="202">
        <v>719375</v>
      </c>
      <c r="C654" s="202" t="s">
        <v>1908</v>
      </c>
      <c r="D654" s="202" t="s">
        <v>1902</v>
      </c>
      <c r="E654" s="202" t="s">
        <v>238</v>
      </c>
      <c r="F654" s="203">
        <v>44378</v>
      </c>
      <c r="G654" s="202" t="s">
        <v>239</v>
      </c>
      <c r="H654" s="202" t="s">
        <v>1909</v>
      </c>
    </row>
    <row r="655" spans="1:8">
      <c r="A655" s="202" t="s">
        <v>235</v>
      </c>
      <c r="B655" s="202">
        <v>719400</v>
      </c>
      <c r="C655" s="202" t="s">
        <v>1910</v>
      </c>
      <c r="D655" s="202" t="s">
        <v>1911</v>
      </c>
      <c r="E655" s="202" t="s">
        <v>238</v>
      </c>
      <c r="F655" s="203">
        <v>43647</v>
      </c>
      <c r="G655" s="202" t="s">
        <v>239</v>
      </c>
      <c r="H655" s="202" t="s">
        <v>1912</v>
      </c>
    </row>
    <row r="656" spans="1:8">
      <c r="A656" s="202" t="s">
        <v>235</v>
      </c>
      <c r="B656" s="202">
        <v>719500</v>
      </c>
      <c r="C656" s="202" t="s">
        <v>1913</v>
      </c>
      <c r="D656" s="202" t="s">
        <v>1914</v>
      </c>
      <c r="E656" s="202" t="s">
        <v>238</v>
      </c>
      <c r="F656" s="203">
        <v>44378</v>
      </c>
      <c r="G656" s="202" t="s">
        <v>239</v>
      </c>
      <c r="H656" s="202" t="s">
        <v>1915</v>
      </c>
    </row>
    <row r="657" spans="1:8">
      <c r="A657" s="202" t="s">
        <v>235</v>
      </c>
      <c r="B657" s="202">
        <v>720000</v>
      </c>
      <c r="C657" s="202" t="s">
        <v>1916</v>
      </c>
      <c r="D657" s="202" t="s">
        <v>1917</v>
      </c>
      <c r="E657" s="202" t="s">
        <v>994</v>
      </c>
      <c r="F657" s="203">
        <v>367</v>
      </c>
      <c r="G657" s="202" t="s">
        <v>239</v>
      </c>
    </row>
    <row r="658" spans="1:8">
      <c r="A658" s="202" t="s">
        <v>235</v>
      </c>
      <c r="B658" s="202">
        <v>720006</v>
      </c>
      <c r="C658" s="202" t="s">
        <v>1918</v>
      </c>
      <c r="D658" s="202" t="s">
        <v>1917</v>
      </c>
      <c r="E658" s="202" t="s">
        <v>994</v>
      </c>
      <c r="F658" s="203">
        <v>43282</v>
      </c>
      <c r="G658" s="202" t="s">
        <v>239</v>
      </c>
    </row>
    <row r="659" spans="1:8">
      <c r="A659" s="202" t="s">
        <v>235</v>
      </c>
      <c r="B659" s="202">
        <v>721100</v>
      </c>
      <c r="C659" s="202" t="s">
        <v>1919</v>
      </c>
      <c r="D659" s="202" t="s">
        <v>1920</v>
      </c>
      <c r="E659" s="202" t="s">
        <v>238</v>
      </c>
      <c r="F659" s="203">
        <v>44013</v>
      </c>
      <c r="G659" s="202" t="s">
        <v>239</v>
      </c>
      <c r="H659" s="202" t="s">
        <v>1921</v>
      </c>
    </row>
    <row r="660" spans="1:8">
      <c r="A660" s="202" t="s">
        <v>235</v>
      </c>
      <c r="B660" s="202">
        <v>721200</v>
      </c>
      <c r="C660" s="202" t="s">
        <v>1922</v>
      </c>
      <c r="D660" s="202" t="s">
        <v>1923</v>
      </c>
      <c r="E660" s="202" t="s">
        <v>238</v>
      </c>
      <c r="F660" s="203">
        <v>44013</v>
      </c>
      <c r="G660" s="202" t="s">
        <v>239</v>
      </c>
      <c r="H660" s="202" t="s">
        <v>1924</v>
      </c>
    </row>
    <row r="661" spans="1:8">
      <c r="A661" s="202" t="s">
        <v>235</v>
      </c>
      <c r="B661" s="202">
        <v>721300</v>
      </c>
      <c r="C661" s="202" t="s">
        <v>1925</v>
      </c>
      <c r="D661" s="202" t="s">
        <v>1926</v>
      </c>
      <c r="E661" s="202" t="s">
        <v>238</v>
      </c>
      <c r="F661" s="203">
        <v>44013</v>
      </c>
      <c r="G661" s="202" t="s">
        <v>239</v>
      </c>
      <c r="H661" s="202" t="s">
        <v>1927</v>
      </c>
    </row>
    <row r="662" spans="1:8">
      <c r="A662" s="202" t="s">
        <v>235</v>
      </c>
      <c r="B662" s="202">
        <v>721350</v>
      </c>
      <c r="C662" s="202" t="s">
        <v>1928</v>
      </c>
      <c r="D662" s="202" t="s">
        <v>1929</v>
      </c>
      <c r="E662" s="202" t="s">
        <v>238</v>
      </c>
      <c r="F662" s="203">
        <v>44013</v>
      </c>
      <c r="G662" s="202" t="s">
        <v>239</v>
      </c>
      <c r="H662" s="202" t="s">
        <v>1930</v>
      </c>
    </row>
    <row r="663" spans="1:8">
      <c r="A663" s="202" t="s">
        <v>235</v>
      </c>
      <c r="B663" s="202">
        <v>721400</v>
      </c>
      <c r="C663" s="202" t="s">
        <v>1931</v>
      </c>
      <c r="D663" s="202" t="s">
        <v>1932</v>
      </c>
      <c r="E663" s="202" t="s">
        <v>238</v>
      </c>
      <c r="F663" s="203">
        <v>44013</v>
      </c>
      <c r="G663" s="202" t="s">
        <v>239</v>
      </c>
      <c r="H663" s="202" t="s">
        <v>1933</v>
      </c>
    </row>
    <row r="664" spans="1:8">
      <c r="A664" s="202" t="s">
        <v>235</v>
      </c>
      <c r="B664" s="202">
        <v>721500</v>
      </c>
      <c r="C664" s="202" t="s">
        <v>1934</v>
      </c>
      <c r="D664" s="202" t="s">
        <v>1935</v>
      </c>
      <c r="E664" s="202" t="s">
        <v>238</v>
      </c>
      <c r="F664" s="203">
        <v>44013</v>
      </c>
      <c r="G664" s="202" t="s">
        <v>239</v>
      </c>
      <c r="H664" s="202" t="s">
        <v>1936</v>
      </c>
    </row>
    <row r="665" spans="1:8">
      <c r="A665" s="202" t="s">
        <v>235</v>
      </c>
      <c r="B665" s="202">
        <v>721600</v>
      </c>
      <c r="C665" s="202" t="s">
        <v>1937</v>
      </c>
      <c r="D665" s="202" t="s">
        <v>1938</v>
      </c>
      <c r="E665" s="202" t="s">
        <v>238</v>
      </c>
      <c r="F665" s="203">
        <v>44013</v>
      </c>
      <c r="G665" s="202" t="s">
        <v>239</v>
      </c>
      <c r="H665" s="202" t="s">
        <v>1939</v>
      </c>
    </row>
    <row r="666" spans="1:8">
      <c r="A666" s="202" t="s">
        <v>235</v>
      </c>
      <c r="B666" s="202">
        <v>721700</v>
      </c>
      <c r="C666" s="202" t="s">
        <v>1940</v>
      </c>
      <c r="D666" s="202" t="s">
        <v>1941</v>
      </c>
      <c r="E666" s="202" t="s">
        <v>238</v>
      </c>
      <c r="F666" s="203">
        <v>44013</v>
      </c>
      <c r="G666" s="202" t="s">
        <v>239</v>
      </c>
      <c r="H666" s="202" t="s">
        <v>1942</v>
      </c>
    </row>
    <row r="667" spans="1:8">
      <c r="A667" s="202" t="s">
        <v>235</v>
      </c>
      <c r="B667" s="202">
        <v>721999</v>
      </c>
      <c r="C667" s="202" t="s">
        <v>1943</v>
      </c>
      <c r="D667" s="202" t="s">
        <v>1944</v>
      </c>
      <c r="E667" s="202" t="s">
        <v>238</v>
      </c>
      <c r="F667" s="203">
        <v>367</v>
      </c>
      <c r="G667" s="202" t="s">
        <v>239</v>
      </c>
      <c r="H667" s="202" t="s">
        <v>1945</v>
      </c>
    </row>
    <row r="668" spans="1:8">
      <c r="A668" s="202" t="s">
        <v>235</v>
      </c>
      <c r="B668" s="202">
        <v>722100</v>
      </c>
      <c r="C668" s="202" t="s">
        <v>1946</v>
      </c>
      <c r="D668" s="202" t="s">
        <v>1947</v>
      </c>
      <c r="E668" s="202" t="s">
        <v>238</v>
      </c>
      <c r="F668" s="203">
        <v>367</v>
      </c>
      <c r="G668" s="202" t="s">
        <v>239</v>
      </c>
      <c r="H668" s="202" t="s">
        <v>1948</v>
      </c>
    </row>
    <row r="669" spans="1:8">
      <c r="A669" s="202" t="s">
        <v>235</v>
      </c>
      <c r="B669" s="202">
        <v>722120</v>
      </c>
      <c r="C669" s="202" t="s">
        <v>1949</v>
      </c>
      <c r="D669" s="202" t="s">
        <v>1947</v>
      </c>
      <c r="E669" s="202" t="s">
        <v>238</v>
      </c>
      <c r="F669" s="203">
        <v>38899</v>
      </c>
      <c r="G669" s="202" t="s">
        <v>239</v>
      </c>
      <c r="H669" s="202" t="s">
        <v>1950</v>
      </c>
    </row>
    <row r="670" spans="1:8">
      <c r="A670" s="202" t="s">
        <v>235</v>
      </c>
      <c r="B670" s="202">
        <v>722140</v>
      </c>
      <c r="C670" s="202" t="s">
        <v>1951</v>
      </c>
      <c r="D670" s="202" t="s">
        <v>1947</v>
      </c>
      <c r="E670" s="202" t="s">
        <v>238</v>
      </c>
      <c r="F670" s="203">
        <v>38899</v>
      </c>
      <c r="G670" s="202" t="s">
        <v>239</v>
      </c>
      <c r="H670" s="202" t="s">
        <v>1952</v>
      </c>
    </row>
    <row r="671" spans="1:8">
      <c r="A671" s="202" t="s">
        <v>235</v>
      </c>
      <c r="B671" s="202">
        <v>722150</v>
      </c>
      <c r="C671" s="202" t="s">
        <v>1953</v>
      </c>
      <c r="D671" s="202" t="s">
        <v>1954</v>
      </c>
      <c r="E671" s="202" t="s">
        <v>238</v>
      </c>
      <c r="F671" s="203">
        <v>367</v>
      </c>
      <c r="G671" s="202" t="s">
        <v>239</v>
      </c>
      <c r="H671" s="202" t="s">
        <v>1955</v>
      </c>
    </row>
    <row r="672" spans="1:8">
      <c r="A672" s="202" t="s">
        <v>235</v>
      </c>
      <c r="B672" s="202">
        <v>722200</v>
      </c>
      <c r="C672" s="202" t="s">
        <v>1956</v>
      </c>
      <c r="D672" s="202" t="s">
        <v>1957</v>
      </c>
      <c r="E672" s="202" t="s">
        <v>238</v>
      </c>
      <c r="F672" s="203">
        <v>41091</v>
      </c>
      <c r="G672" s="202" t="s">
        <v>239</v>
      </c>
      <c r="H672" s="202" t="s">
        <v>1958</v>
      </c>
    </row>
    <row r="673" spans="1:8">
      <c r="A673" s="202" t="s">
        <v>235</v>
      </c>
      <c r="B673" s="202">
        <v>722300</v>
      </c>
      <c r="C673" s="202" t="s">
        <v>1959</v>
      </c>
      <c r="D673" s="202" t="s">
        <v>1959</v>
      </c>
      <c r="E673" s="202" t="s">
        <v>238</v>
      </c>
      <c r="F673" s="203">
        <v>367</v>
      </c>
      <c r="G673" s="202" t="s">
        <v>239</v>
      </c>
      <c r="H673" s="202" t="s">
        <v>1960</v>
      </c>
    </row>
    <row r="674" spans="1:8">
      <c r="A674" s="202" t="s">
        <v>235</v>
      </c>
      <c r="B674" s="202">
        <v>729100</v>
      </c>
      <c r="C674" s="202" t="s">
        <v>1961</v>
      </c>
      <c r="D674" s="202" t="s">
        <v>1962</v>
      </c>
      <c r="E674" s="202" t="s">
        <v>238</v>
      </c>
      <c r="F674" s="203">
        <v>44013</v>
      </c>
      <c r="G674" s="202" t="s">
        <v>239</v>
      </c>
      <c r="H674" s="202" t="s">
        <v>1963</v>
      </c>
    </row>
    <row r="675" spans="1:8">
      <c r="A675" s="202" t="s">
        <v>235</v>
      </c>
      <c r="B675" s="202">
        <v>729900</v>
      </c>
      <c r="C675" s="202" t="s">
        <v>1964</v>
      </c>
      <c r="D675" s="202" t="s">
        <v>1965</v>
      </c>
      <c r="E675" s="202" t="s">
        <v>238</v>
      </c>
      <c r="F675" s="203">
        <v>41091</v>
      </c>
      <c r="G675" s="202" t="s">
        <v>239</v>
      </c>
      <c r="H675" s="202" t="s">
        <v>1966</v>
      </c>
    </row>
    <row r="676" spans="1:8">
      <c r="A676" s="202" t="s">
        <v>235</v>
      </c>
      <c r="B676" s="202">
        <v>730000</v>
      </c>
      <c r="C676" s="202" t="s">
        <v>1967</v>
      </c>
      <c r="D676" s="202" t="s">
        <v>1968</v>
      </c>
      <c r="E676" s="202" t="s">
        <v>994</v>
      </c>
      <c r="F676" s="203">
        <v>367</v>
      </c>
      <c r="G676" s="202" t="s">
        <v>239</v>
      </c>
    </row>
    <row r="677" spans="1:8">
      <c r="A677" s="202" t="s">
        <v>235</v>
      </c>
      <c r="B677" s="202">
        <v>730006</v>
      </c>
      <c r="C677" s="202" t="s">
        <v>1969</v>
      </c>
      <c r="D677" s="202" t="s">
        <v>1968</v>
      </c>
      <c r="E677" s="202" t="s">
        <v>994</v>
      </c>
      <c r="F677" s="203">
        <v>43282</v>
      </c>
      <c r="G677" s="202" t="s">
        <v>239</v>
      </c>
    </row>
    <row r="678" spans="1:8">
      <c r="A678" s="202" t="s">
        <v>235</v>
      </c>
      <c r="B678" s="202">
        <v>731100</v>
      </c>
      <c r="C678" s="202" t="s">
        <v>1970</v>
      </c>
      <c r="D678" s="202" t="s">
        <v>1971</v>
      </c>
      <c r="E678" s="202" t="s">
        <v>238</v>
      </c>
      <c r="F678" s="203">
        <v>367</v>
      </c>
      <c r="G678" s="202" t="s">
        <v>239</v>
      </c>
      <c r="H678" s="202" t="s">
        <v>1972</v>
      </c>
    </row>
    <row r="679" spans="1:8">
      <c r="A679" s="202" t="s">
        <v>235</v>
      </c>
      <c r="B679" s="202">
        <v>731200</v>
      </c>
      <c r="C679" s="202" t="s">
        <v>1973</v>
      </c>
      <c r="D679" s="202" t="s">
        <v>1974</v>
      </c>
      <c r="E679" s="202" t="s">
        <v>238</v>
      </c>
      <c r="F679" s="203">
        <v>41091</v>
      </c>
      <c r="G679" s="202" t="s">
        <v>239</v>
      </c>
      <c r="H679" s="202" t="s">
        <v>1975</v>
      </c>
    </row>
    <row r="680" spans="1:8">
      <c r="A680" s="202" t="s">
        <v>235</v>
      </c>
      <c r="B680" s="202">
        <v>731210</v>
      </c>
      <c r="C680" s="202" t="s">
        <v>1976</v>
      </c>
      <c r="D680" s="202" t="s">
        <v>1977</v>
      </c>
      <c r="E680" s="202" t="s">
        <v>238</v>
      </c>
      <c r="F680" s="203">
        <v>39264</v>
      </c>
      <c r="G680" s="202" t="s">
        <v>239</v>
      </c>
      <c r="H680" s="202" t="s">
        <v>1978</v>
      </c>
    </row>
    <row r="681" spans="1:8">
      <c r="A681" s="202" t="s">
        <v>235</v>
      </c>
      <c r="B681" s="202">
        <v>731220</v>
      </c>
      <c r="C681" s="202" t="s">
        <v>1979</v>
      </c>
      <c r="D681" s="202" t="s">
        <v>1980</v>
      </c>
      <c r="E681" s="202" t="s">
        <v>238</v>
      </c>
      <c r="F681" s="203">
        <v>39264</v>
      </c>
      <c r="G681" s="202" t="s">
        <v>239</v>
      </c>
      <c r="H681" s="202" t="s">
        <v>1981</v>
      </c>
    </row>
    <row r="682" spans="1:8">
      <c r="A682" s="202" t="s">
        <v>235</v>
      </c>
      <c r="B682" s="202">
        <v>731275</v>
      </c>
      <c r="C682" s="202" t="s">
        <v>1982</v>
      </c>
      <c r="D682" s="202" t="s">
        <v>1974</v>
      </c>
      <c r="E682" s="202" t="s">
        <v>238</v>
      </c>
      <c r="F682" s="203">
        <v>44013</v>
      </c>
      <c r="G682" s="202" t="s">
        <v>239</v>
      </c>
      <c r="H682" s="202" t="s">
        <v>1983</v>
      </c>
    </row>
    <row r="683" spans="1:8">
      <c r="A683" s="202" t="s">
        <v>235</v>
      </c>
      <c r="B683" s="202">
        <v>731300</v>
      </c>
      <c r="C683" s="202" t="s">
        <v>1984</v>
      </c>
      <c r="D683" s="202" t="s">
        <v>1985</v>
      </c>
      <c r="E683" s="202" t="s">
        <v>238</v>
      </c>
      <c r="F683" s="203">
        <v>41091</v>
      </c>
      <c r="G683" s="202" t="s">
        <v>239</v>
      </c>
      <c r="H683" s="202" t="s">
        <v>1986</v>
      </c>
    </row>
    <row r="684" spans="1:8">
      <c r="A684" s="202" t="s">
        <v>235</v>
      </c>
      <c r="B684" s="202">
        <v>731400</v>
      </c>
      <c r="C684" s="202" t="s">
        <v>1987</v>
      </c>
      <c r="D684" s="202" t="s">
        <v>1887</v>
      </c>
      <c r="E684" s="202" t="s">
        <v>238</v>
      </c>
      <c r="F684" s="203">
        <v>40725</v>
      </c>
      <c r="G684" s="202" t="s">
        <v>239</v>
      </c>
      <c r="H684" s="202" t="s">
        <v>1988</v>
      </c>
    </row>
    <row r="685" spans="1:8">
      <c r="A685" s="202" t="s">
        <v>235</v>
      </c>
      <c r="B685" s="202">
        <v>731410</v>
      </c>
      <c r="C685" s="202" t="s">
        <v>1989</v>
      </c>
      <c r="D685" s="202" t="s">
        <v>1990</v>
      </c>
      <c r="E685" s="202" t="s">
        <v>238</v>
      </c>
      <c r="F685" s="203">
        <v>44378</v>
      </c>
      <c r="G685" s="202" t="s">
        <v>239</v>
      </c>
      <c r="H685" s="202" t="s">
        <v>1991</v>
      </c>
    </row>
    <row r="686" spans="1:8">
      <c r="A686" s="202" t="s">
        <v>235</v>
      </c>
      <c r="B686" s="202">
        <v>731420</v>
      </c>
      <c r="C686" s="202" t="s">
        <v>1992</v>
      </c>
      <c r="D686" s="202" t="s">
        <v>1993</v>
      </c>
      <c r="E686" s="202" t="s">
        <v>238</v>
      </c>
      <c r="F686" s="203">
        <v>44378</v>
      </c>
      <c r="G686" s="202" t="s">
        <v>239</v>
      </c>
      <c r="H686" s="202" t="s">
        <v>1994</v>
      </c>
    </row>
    <row r="687" spans="1:8">
      <c r="A687" s="202" t="s">
        <v>235</v>
      </c>
      <c r="B687" s="202">
        <v>731430</v>
      </c>
      <c r="C687" s="202" t="s">
        <v>1995</v>
      </c>
      <c r="D687" s="202" t="s">
        <v>1996</v>
      </c>
      <c r="E687" s="202" t="s">
        <v>238</v>
      </c>
      <c r="F687" s="203">
        <v>44378</v>
      </c>
      <c r="G687" s="202" t="s">
        <v>239</v>
      </c>
      <c r="H687" s="202" t="s">
        <v>1997</v>
      </c>
    </row>
    <row r="688" spans="1:8">
      <c r="A688" s="202" t="s">
        <v>235</v>
      </c>
      <c r="B688" s="202">
        <v>731440</v>
      </c>
      <c r="C688" s="202" t="s">
        <v>1998</v>
      </c>
      <c r="D688" s="202" t="s">
        <v>1999</v>
      </c>
      <c r="E688" s="202" t="s">
        <v>238</v>
      </c>
      <c r="F688" s="203">
        <v>44378</v>
      </c>
      <c r="G688" s="202" t="s">
        <v>239</v>
      </c>
      <c r="H688" s="202" t="s">
        <v>2000</v>
      </c>
    </row>
    <row r="689" spans="1:8">
      <c r="A689" s="202" t="s">
        <v>235</v>
      </c>
      <c r="B689" s="202">
        <v>731700</v>
      </c>
      <c r="C689" s="202" t="s">
        <v>2001</v>
      </c>
      <c r="D689" s="202" t="s">
        <v>2002</v>
      </c>
      <c r="E689" s="202" t="s">
        <v>238</v>
      </c>
      <c r="F689" s="203">
        <v>41091</v>
      </c>
      <c r="G689" s="202" t="s">
        <v>239</v>
      </c>
      <c r="H689" s="202" t="s">
        <v>2003</v>
      </c>
    </row>
    <row r="690" spans="1:8">
      <c r="A690" s="202" t="s">
        <v>235</v>
      </c>
      <c r="B690" s="202">
        <v>731900</v>
      </c>
      <c r="C690" s="202" t="s">
        <v>2004</v>
      </c>
      <c r="D690" s="202" t="s">
        <v>2005</v>
      </c>
      <c r="E690" s="202" t="s">
        <v>238</v>
      </c>
      <c r="F690" s="203">
        <v>41091</v>
      </c>
      <c r="G690" s="202" t="s">
        <v>239</v>
      </c>
      <c r="H690" s="202" t="s">
        <v>2006</v>
      </c>
    </row>
    <row r="691" spans="1:8">
      <c r="A691" s="202" t="s">
        <v>235</v>
      </c>
      <c r="B691" s="202">
        <v>733000</v>
      </c>
      <c r="C691" s="202" t="s">
        <v>2007</v>
      </c>
      <c r="D691" s="202" t="s">
        <v>2008</v>
      </c>
      <c r="E691" s="202" t="s">
        <v>238</v>
      </c>
      <c r="F691" s="203">
        <v>44013</v>
      </c>
      <c r="G691" s="202" t="s">
        <v>239</v>
      </c>
      <c r="H691" s="202" t="s">
        <v>2009</v>
      </c>
    </row>
    <row r="692" spans="1:8">
      <c r="A692" s="202" t="s">
        <v>235</v>
      </c>
      <c r="B692" s="202">
        <v>734100</v>
      </c>
      <c r="C692" s="202" t="s">
        <v>2010</v>
      </c>
      <c r="D692" s="202" t="s">
        <v>2011</v>
      </c>
      <c r="E692" s="202" t="s">
        <v>238</v>
      </c>
      <c r="F692" s="203">
        <v>367</v>
      </c>
      <c r="G692" s="202" t="s">
        <v>239</v>
      </c>
      <c r="H692" s="202" t="s">
        <v>2012</v>
      </c>
    </row>
    <row r="693" spans="1:8">
      <c r="A693" s="202" t="s">
        <v>235</v>
      </c>
      <c r="B693" s="202">
        <v>734200</v>
      </c>
      <c r="C693" s="202" t="s">
        <v>2013</v>
      </c>
      <c r="D693" s="202" t="s">
        <v>2014</v>
      </c>
      <c r="E693" s="202" t="s">
        <v>238</v>
      </c>
      <c r="F693" s="203">
        <v>44743</v>
      </c>
      <c r="G693" s="202" t="s">
        <v>239</v>
      </c>
      <c r="H693" s="202" t="s">
        <v>2015</v>
      </c>
    </row>
    <row r="694" spans="1:8">
      <c r="A694" s="202" t="s">
        <v>235</v>
      </c>
      <c r="B694" s="202">
        <v>734250</v>
      </c>
      <c r="C694" s="202" t="s">
        <v>2016</v>
      </c>
      <c r="D694" s="202" t="s">
        <v>2017</v>
      </c>
      <c r="E694" s="202" t="s">
        <v>238</v>
      </c>
      <c r="F694" s="203">
        <v>44743</v>
      </c>
      <c r="G694" s="202" t="s">
        <v>239</v>
      </c>
      <c r="H694" s="202" t="s">
        <v>2018</v>
      </c>
    </row>
    <row r="695" spans="1:8">
      <c r="A695" s="202" t="s">
        <v>235</v>
      </c>
      <c r="B695" s="202">
        <v>734260</v>
      </c>
      <c r="C695" s="202" t="s">
        <v>2019</v>
      </c>
      <c r="D695" s="202" t="s">
        <v>2020</v>
      </c>
      <c r="E695" s="202" t="s">
        <v>238</v>
      </c>
      <c r="F695" s="203">
        <v>44743</v>
      </c>
      <c r="G695" s="202" t="s">
        <v>239</v>
      </c>
      <c r="H695" s="202" t="s">
        <v>2021</v>
      </c>
    </row>
    <row r="696" spans="1:8">
      <c r="A696" s="202" t="s">
        <v>235</v>
      </c>
      <c r="B696" s="202">
        <v>734900</v>
      </c>
      <c r="C696" s="202" t="s">
        <v>2022</v>
      </c>
      <c r="D696" s="202" t="s">
        <v>2023</v>
      </c>
      <c r="E696" s="202" t="s">
        <v>238</v>
      </c>
      <c r="F696" s="203">
        <v>41091</v>
      </c>
      <c r="G696" s="202" t="s">
        <v>239</v>
      </c>
      <c r="H696" s="202" t="s">
        <v>2024</v>
      </c>
    </row>
    <row r="697" spans="1:8">
      <c r="A697" s="202" t="s">
        <v>235</v>
      </c>
      <c r="B697" s="202">
        <v>735000</v>
      </c>
      <c r="C697" s="202" t="s">
        <v>2025</v>
      </c>
      <c r="D697" s="202" t="s">
        <v>2026</v>
      </c>
      <c r="E697" s="202" t="s">
        <v>238</v>
      </c>
      <c r="F697" s="203">
        <v>367</v>
      </c>
      <c r="G697" s="202" t="s">
        <v>239</v>
      </c>
      <c r="H697" s="202" t="s">
        <v>2027</v>
      </c>
    </row>
    <row r="698" spans="1:8">
      <c r="A698" s="202" t="s">
        <v>235</v>
      </c>
      <c r="B698" s="202">
        <v>735050</v>
      </c>
      <c r="C698" s="202" t="s">
        <v>2028</v>
      </c>
      <c r="D698" s="202" t="s">
        <v>2029</v>
      </c>
      <c r="E698" s="202" t="s">
        <v>238</v>
      </c>
      <c r="F698" s="203">
        <v>39264</v>
      </c>
      <c r="G698" s="202" t="s">
        <v>239</v>
      </c>
      <c r="H698" s="202" t="s">
        <v>2030</v>
      </c>
    </row>
    <row r="699" spans="1:8">
      <c r="A699" s="202" t="s">
        <v>235</v>
      </c>
      <c r="B699" s="202">
        <v>735200</v>
      </c>
      <c r="C699" s="202" t="s">
        <v>2031</v>
      </c>
      <c r="D699" s="202" t="s">
        <v>2032</v>
      </c>
      <c r="E699" s="202" t="s">
        <v>238</v>
      </c>
      <c r="F699" s="203">
        <v>38899</v>
      </c>
      <c r="G699" s="202" t="s">
        <v>239</v>
      </c>
      <c r="H699" s="202" t="s">
        <v>2033</v>
      </c>
    </row>
    <row r="700" spans="1:8">
      <c r="A700" s="202" t="s">
        <v>235</v>
      </c>
      <c r="B700" s="202">
        <v>738000</v>
      </c>
      <c r="C700" s="202" t="s">
        <v>2034</v>
      </c>
      <c r="D700" s="202" t="s">
        <v>2035</v>
      </c>
      <c r="E700" s="202" t="s">
        <v>238</v>
      </c>
      <c r="F700" s="203">
        <v>38534</v>
      </c>
      <c r="G700" s="202" t="s">
        <v>239</v>
      </c>
      <c r="H700" s="202" t="s">
        <v>2036</v>
      </c>
    </row>
    <row r="701" spans="1:8">
      <c r="A701" s="202" t="s">
        <v>235</v>
      </c>
      <c r="B701" s="202">
        <v>738100</v>
      </c>
      <c r="C701" s="202" t="s">
        <v>2037</v>
      </c>
      <c r="D701" s="202" t="s">
        <v>2037</v>
      </c>
      <c r="E701" s="202" t="s">
        <v>238</v>
      </c>
      <c r="F701" s="203">
        <v>38899</v>
      </c>
      <c r="G701" s="202" t="s">
        <v>239</v>
      </c>
      <c r="H701" s="202" t="s">
        <v>2038</v>
      </c>
    </row>
    <row r="702" spans="1:8">
      <c r="A702" s="202" t="s">
        <v>235</v>
      </c>
      <c r="B702" s="202">
        <v>739100</v>
      </c>
      <c r="C702" s="202" t="s">
        <v>2039</v>
      </c>
      <c r="D702" s="202" t="s">
        <v>2040</v>
      </c>
      <c r="E702" s="202" t="s">
        <v>238</v>
      </c>
      <c r="F702" s="203">
        <v>367</v>
      </c>
      <c r="G702" s="202" t="s">
        <v>239</v>
      </c>
      <c r="H702" s="202" t="s">
        <v>2041</v>
      </c>
    </row>
    <row r="703" spans="1:8">
      <c r="A703" s="202" t="s">
        <v>235</v>
      </c>
      <c r="B703" s="202">
        <v>739110</v>
      </c>
      <c r="C703" s="202" t="s">
        <v>2042</v>
      </c>
      <c r="D703" s="202" t="s">
        <v>2043</v>
      </c>
      <c r="E703" s="202" t="s">
        <v>238</v>
      </c>
      <c r="F703" s="203">
        <v>39264</v>
      </c>
      <c r="G703" s="202" t="s">
        <v>239</v>
      </c>
      <c r="H703" s="202" t="s">
        <v>2044</v>
      </c>
    </row>
    <row r="704" spans="1:8">
      <c r="A704" s="202" t="s">
        <v>235</v>
      </c>
      <c r="B704" s="202">
        <v>739400</v>
      </c>
      <c r="C704" s="202" t="s">
        <v>2045</v>
      </c>
      <c r="D704" s="202" t="s">
        <v>2046</v>
      </c>
      <c r="E704" s="202" t="s">
        <v>238</v>
      </c>
      <c r="F704" s="203">
        <v>42186</v>
      </c>
      <c r="G704" s="202" t="s">
        <v>239</v>
      </c>
    </row>
    <row r="705" spans="1:8">
      <c r="A705" s="202" t="s">
        <v>235</v>
      </c>
      <c r="B705" s="202">
        <v>739700</v>
      </c>
      <c r="C705" s="202" t="s">
        <v>2047</v>
      </c>
      <c r="D705" s="202" t="s">
        <v>2048</v>
      </c>
      <c r="E705" s="202" t="s">
        <v>238</v>
      </c>
      <c r="F705" s="203">
        <v>41091</v>
      </c>
      <c r="G705" s="202" t="s">
        <v>239</v>
      </c>
      <c r="H705" s="202" t="s">
        <v>2049</v>
      </c>
    </row>
    <row r="706" spans="1:8">
      <c r="A706" s="202" t="s">
        <v>235</v>
      </c>
      <c r="B706" s="202">
        <v>739800</v>
      </c>
      <c r="C706" s="202" t="s">
        <v>2050</v>
      </c>
      <c r="D706" s="202" t="s">
        <v>2051</v>
      </c>
      <c r="E706" s="202" t="s">
        <v>238</v>
      </c>
      <c r="F706" s="203">
        <v>41091</v>
      </c>
      <c r="G706" s="202" t="s">
        <v>239</v>
      </c>
      <c r="H706" s="202" t="s">
        <v>2052</v>
      </c>
    </row>
    <row r="707" spans="1:8">
      <c r="A707" s="202" t="s">
        <v>235</v>
      </c>
      <c r="B707" s="202">
        <v>739900</v>
      </c>
      <c r="C707" s="202" t="s">
        <v>2053</v>
      </c>
      <c r="D707" s="202" t="s">
        <v>2054</v>
      </c>
      <c r="E707" s="202" t="s">
        <v>238</v>
      </c>
      <c r="F707" s="203">
        <v>41091</v>
      </c>
      <c r="G707" s="202" t="s">
        <v>239</v>
      </c>
      <c r="H707" s="202" t="s">
        <v>2055</v>
      </c>
    </row>
    <row r="708" spans="1:8">
      <c r="A708" s="202" t="s">
        <v>235</v>
      </c>
      <c r="B708" s="202">
        <v>740000</v>
      </c>
      <c r="C708" s="202" t="s">
        <v>2056</v>
      </c>
      <c r="D708" s="202" t="s">
        <v>2057</v>
      </c>
      <c r="E708" s="202" t="s">
        <v>994</v>
      </c>
      <c r="F708" s="203">
        <v>367</v>
      </c>
      <c r="G708" s="202" t="s">
        <v>239</v>
      </c>
    </row>
    <row r="709" spans="1:8">
      <c r="A709" s="202" t="s">
        <v>235</v>
      </c>
      <c r="B709" s="202">
        <v>741100</v>
      </c>
      <c r="C709" s="202" t="s">
        <v>2058</v>
      </c>
      <c r="D709" s="202" t="s">
        <v>2057</v>
      </c>
      <c r="E709" s="202" t="s">
        <v>238</v>
      </c>
      <c r="F709" s="203">
        <v>367</v>
      </c>
      <c r="G709" s="202" t="s">
        <v>239</v>
      </c>
      <c r="H709" s="202" t="s">
        <v>2059</v>
      </c>
    </row>
    <row r="710" spans="1:8">
      <c r="A710" s="202" t="s">
        <v>235</v>
      </c>
      <c r="B710" s="202">
        <v>741150</v>
      </c>
      <c r="C710" s="202" t="s">
        <v>2060</v>
      </c>
      <c r="D710" s="202" t="s">
        <v>2061</v>
      </c>
      <c r="E710" s="202" t="s">
        <v>238</v>
      </c>
      <c r="F710" s="203">
        <v>43647</v>
      </c>
      <c r="G710" s="202" t="s">
        <v>239</v>
      </c>
      <c r="H710" s="202" t="s">
        <v>2062</v>
      </c>
    </row>
    <row r="711" spans="1:8">
      <c r="A711" s="202" t="s">
        <v>235</v>
      </c>
      <c r="B711" s="202">
        <v>741175</v>
      </c>
      <c r="C711" s="202" t="s">
        <v>2063</v>
      </c>
      <c r="D711" s="202" t="s">
        <v>2061</v>
      </c>
      <c r="E711" s="202" t="s">
        <v>238</v>
      </c>
      <c r="F711" s="203">
        <v>43647</v>
      </c>
      <c r="G711" s="202" t="s">
        <v>239</v>
      </c>
      <c r="H711" s="202" t="s">
        <v>2064</v>
      </c>
    </row>
    <row r="712" spans="1:8">
      <c r="A712" s="202" t="s">
        <v>235</v>
      </c>
      <c r="B712" s="202">
        <v>741200</v>
      </c>
      <c r="C712" s="202" t="s">
        <v>2065</v>
      </c>
      <c r="D712" s="202" t="s">
        <v>2066</v>
      </c>
      <c r="E712" s="202" t="s">
        <v>238</v>
      </c>
      <c r="F712" s="203">
        <v>367</v>
      </c>
      <c r="G712" s="202" t="s">
        <v>239</v>
      </c>
      <c r="H712" s="202" t="s">
        <v>2067</v>
      </c>
    </row>
    <row r="713" spans="1:8">
      <c r="A713" s="202" t="s">
        <v>235</v>
      </c>
      <c r="B713" s="202">
        <v>741300</v>
      </c>
      <c r="C713" s="202" t="s">
        <v>2068</v>
      </c>
      <c r="D713" s="202" t="s">
        <v>2069</v>
      </c>
      <c r="E713" s="202" t="s">
        <v>238</v>
      </c>
      <c r="F713" s="203">
        <v>367</v>
      </c>
      <c r="G713" s="202" t="s">
        <v>239</v>
      </c>
      <c r="H713" s="202" t="s">
        <v>2070</v>
      </c>
    </row>
    <row r="714" spans="1:8">
      <c r="A714" s="202" t="s">
        <v>235</v>
      </c>
      <c r="B714" s="202">
        <v>741400</v>
      </c>
      <c r="C714" s="202" t="s">
        <v>2071</v>
      </c>
      <c r="D714" s="202" t="s">
        <v>2072</v>
      </c>
      <c r="E714" s="202" t="s">
        <v>238</v>
      </c>
      <c r="F714" s="203">
        <v>43282</v>
      </c>
      <c r="G714" s="202" t="s">
        <v>239</v>
      </c>
      <c r="H714" s="202" t="s">
        <v>2073</v>
      </c>
    </row>
    <row r="715" spans="1:8">
      <c r="A715" s="202" t="s">
        <v>235</v>
      </c>
      <c r="B715" s="202">
        <v>742200</v>
      </c>
      <c r="C715" s="202" t="s">
        <v>2074</v>
      </c>
      <c r="D715" s="202" t="s">
        <v>2075</v>
      </c>
      <c r="E715" s="202" t="s">
        <v>238</v>
      </c>
      <c r="F715" s="203">
        <v>367</v>
      </c>
      <c r="G715" s="202" t="s">
        <v>239</v>
      </c>
      <c r="H715" s="202" t="s">
        <v>2076</v>
      </c>
    </row>
    <row r="716" spans="1:8">
      <c r="A716" s="202" t="s">
        <v>235</v>
      </c>
      <c r="B716" s="202">
        <v>742400</v>
      </c>
      <c r="C716" s="202" t="s">
        <v>2077</v>
      </c>
      <c r="D716" s="202" t="s">
        <v>2078</v>
      </c>
      <c r="E716" s="202" t="s">
        <v>238</v>
      </c>
      <c r="F716" s="203">
        <v>38899</v>
      </c>
      <c r="G716" s="202" t="s">
        <v>239</v>
      </c>
      <c r="H716" s="202" t="s">
        <v>2079</v>
      </c>
    </row>
    <row r="717" spans="1:8">
      <c r="A717" s="202" t="s">
        <v>235</v>
      </c>
      <c r="B717" s="202">
        <v>750000</v>
      </c>
      <c r="C717" s="202" t="s">
        <v>2080</v>
      </c>
      <c r="D717" s="202" t="s">
        <v>2081</v>
      </c>
      <c r="E717" s="202" t="s">
        <v>994</v>
      </c>
      <c r="F717" s="203">
        <v>367</v>
      </c>
      <c r="G717" s="202" t="s">
        <v>239</v>
      </c>
    </row>
    <row r="718" spans="1:8">
      <c r="A718" s="202" t="s">
        <v>235</v>
      </c>
      <c r="B718" s="202">
        <v>751000</v>
      </c>
      <c r="C718" s="202" t="s">
        <v>2082</v>
      </c>
      <c r="D718" s="202" t="s">
        <v>2083</v>
      </c>
      <c r="E718" s="202" t="s">
        <v>238</v>
      </c>
      <c r="F718" s="203">
        <v>367</v>
      </c>
      <c r="G718" s="202" t="s">
        <v>239</v>
      </c>
      <c r="H718" s="202" t="s">
        <v>2084</v>
      </c>
    </row>
    <row r="719" spans="1:8">
      <c r="A719" s="202" t="s">
        <v>235</v>
      </c>
      <c r="B719" s="202">
        <v>751120</v>
      </c>
      <c r="C719" s="202" t="s">
        <v>2085</v>
      </c>
      <c r="D719" s="202" t="s">
        <v>2086</v>
      </c>
      <c r="E719" s="202" t="s">
        <v>238</v>
      </c>
      <c r="F719" s="203">
        <v>367</v>
      </c>
      <c r="G719" s="202" t="s">
        <v>239</v>
      </c>
      <c r="H719" s="202" t="s">
        <v>2087</v>
      </c>
    </row>
    <row r="720" spans="1:8">
      <c r="A720" s="202" t="s">
        <v>235</v>
      </c>
      <c r="B720" s="202">
        <v>751200</v>
      </c>
      <c r="C720" s="202" t="s">
        <v>2088</v>
      </c>
      <c r="D720" s="202" t="s">
        <v>2089</v>
      </c>
      <c r="E720" s="202" t="s">
        <v>238</v>
      </c>
      <c r="F720" s="203">
        <v>367</v>
      </c>
      <c r="G720" s="202" t="s">
        <v>239</v>
      </c>
      <c r="H720" s="202" t="s">
        <v>2090</v>
      </c>
    </row>
    <row r="721" spans="1:8">
      <c r="A721" s="202" t="s">
        <v>235</v>
      </c>
      <c r="B721" s="202">
        <v>751300</v>
      </c>
      <c r="C721" s="202" t="s">
        <v>2091</v>
      </c>
      <c r="D721" s="202" t="s">
        <v>2092</v>
      </c>
      <c r="E721" s="202" t="s">
        <v>238</v>
      </c>
      <c r="F721" s="203">
        <v>367</v>
      </c>
      <c r="G721" s="202" t="s">
        <v>239</v>
      </c>
      <c r="H721" s="202" t="s">
        <v>2090</v>
      </c>
    </row>
    <row r="722" spans="1:8">
      <c r="A722" s="202" t="s">
        <v>235</v>
      </c>
      <c r="B722" s="202">
        <v>751601</v>
      </c>
      <c r="C722" s="202" t="s">
        <v>400</v>
      </c>
      <c r="D722" s="202" t="s">
        <v>2093</v>
      </c>
      <c r="E722" s="202" t="s">
        <v>238</v>
      </c>
      <c r="F722" s="203">
        <v>38534</v>
      </c>
      <c r="G722" s="202" t="s">
        <v>239</v>
      </c>
      <c r="H722" s="202" t="s">
        <v>2090</v>
      </c>
    </row>
    <row r="723" spans="1:8">
      <c r="A723" s="202" t="s">
        <v>235</v>
      </c>
      <c r="B723" s="202">
        <v>751602</v>
      </c>
      <c r="C723" s="202" t="s">
        <v>402</v>
      </c>
      <c r="D723" s="202" t="s">
        <v>411</v>
      </c>
      <c r="E723" s="202" t="s">
        <v>238</v>
      </c>
      <c r="F723" s="203">
        <v>367</v>
      </c>
      <c r="G723" s="202" t="s">
        <v>239</v>
      </c>
      <c r="H723" s="202" t="s">
        <v>2090</v>
      </c>
    </row>
    <row r="724" spans="1:8">
      <c r="A724" s="202" t="s">
        <v>235</v>
      </c>
      <c r="B724" s="202">
        <v>751603</v>
      </c>
      <c r="C724" s="202" t="s">
        <v>430</v>
      </c>
      <c r="D724" s="202" t="s">
        <v>411</v>
      </c>
      <c r="E724" s="202" t="s">
        <v>238</v>
      </c>
      <c r="F724" s="203">
        <v>367</v>
      </c>
      <c r="G724" s="202" t="s">
        <v>239</v>
      </c>
      <c r="H724" s="202" t="s">
        <v>2090</v>
      </c>
    </row>
    <row r="725" spans="1:8">
      <c r="A725" s="202" t="s">
        <v>235</v>
      </c>
      <c r="B725" s="202">
        <v>751604</v>
      </c>
      <c r="C725" s="202" t="s">
        <v>404</v>
      </c>
      <c r="D725" s="202" t="s">
        <v>411</v>
      </c>
      <c r="E725" s="202" t="s">
        <v>238</v>
      </c>
      <c r="F725" s="203">
        <v>367</v>
      </c>
      <c r="G725" s="202" t="s">
        <v>239</v>
      </c>
      <c r="H725" s="202" t="s">
        <v>2090</v>
      </c>
    </row>
    <row r="726" spans="1:8">
      <c r="A726" s="202" t="s">
        <v>235</v>
      </c>
      <c r="B726" s="202">
        <v>751605</v>
      </c>
      <c r="C726" s="202" t="s">
        <v>432</v>
      </c>
      <c r="D726" s="202" t="s">
        <v>411</v>
      </c>
      <c r="E726" s="202" t="s">
        <v>238</v>
      </c>
      <c r="F726" s="203">
        <v>367</v>
      </c>
      <c r="G726" s="202" t="s">
        <v>239</v>
      </c>
      <c r="H726" s="202" t="s">
        <v>2090</v>
      </c>
    </row>
    <row r="727" spans="1:8">
      <c r="A727" s="202" t="s">
        <v>235</v>
      </c>
      <c r="B727" s="202">
        <v>653210</v>
      </c>
      <c r="C727" s="202" t="s">
        <v>2094</v>
      </c>
      <c r="D727" s="202" t="s">
        <v>1705</v>
      </c>
      <c r="E727" s="202" t="s">
        <v>238</v>
      </c>
      <c r="F727" s="203">
        <v>41091</v>
      </c>
      <c r="G727" s="202" t="s">
        <v>239</v>
      </c>
      <c r="H727" s="202" t="s">
        <v>2095</v>
      </c>
    </row>
    <row r="728" spans="1:8">
      <c r="A728" s="202" t="s">
        <v>235</v>
      </c>
      <c r="B728" s="202">
        <v>700002</v>
      </c>
      <c r="C728" s="202" t="s">
        <v>2096</v>
      </c>
      <c r="D728" s="202" t="s">
        <v>2097</v>
      </c>
      <c r="E728" s="202" t="s">
        <v>994</v>
      </c>
      <c r="F728" s="203">
        <v>41091</v>
      </c>
      <c r="G728" s="202" t="s">
        <v>239</v>
      </c>
    </row>
    <row r="729" spans="1:8">
      <c r="A729" s="202" t="s">
        <v>235</v>
      </c>
      <c r="B729" s="202">
        <v>711750</v>
      </c>
      <c r="C729" s="202" t="s">
        <v>2098</v>
      </c>
      <c r="D729" s="202" t="s">
        <v>1827</v>
      </c>
      <c r="E729" s="202" t="s">
        <v>238</v>
      </c>
      <c r="F729" s="203">
        <v>41821</v>
      </c>
      <c r="G729" s="202" t="s">
        <v>239</v>
      </c>
      <c r="H729" s="202" t="s">
        <v>2099</v>
      </c>
    </row>
    <row r="730" spans="1:8">
      <c r="A730" s="202" t="s">
        <v>235</v>
      </c>
      <c r="B730" s="202">
        <v>731110</v>
      </c>
      <c r="C730" s="202" t="s">
        <v>2100</v>
      </c>
      <c r="D730" s="202" t="s">
        <v>2101</v>
      </c>
      <c r="E730" s="202" t="s">
        <v>238</v>
      </c>
      <c r="F730" s="203">
        <v>38899</v>
      </c>
      <c r="G730" s="202" t="s">
        <v>239</v>
      </c>
      <c r="H730" s="202" t="s">
        <v>2102</v>
      </c>
    </row>
    <row r="731" spans="1:8">
      <c r="A731" s="202" t="s">
        <v>235</v>
      </c>
      <c r="B731" s="202">
        <v>735100</v>
      </c>
      <c r="C731" s="202" t="s">
        <v>2103</v>
      </c>
      <c r="D731" s="202" t="s">
        <v>2104</v>
      </c>
      <c r="E731" s="202" t="s">
        <v>238</v>
      </c>
      <c r="F731" s="203">
        <v>38899</v>
      </c>
      <c r="G731" s="202" t="s">
        <v>239</v>
      </c>
      <c r="H731" s="202" t="s">
        <v>2105</v>
      </c>
    </row>
    <row r="732" spans="1:8">
      <c r="A732" s="202" t="s">
        <v>235</v>
      </c>
      <c r="B732" s="202">
        <v>736000</v>
      </c>
      <c r="C732" s="202" t="s">
        <v>2106</v>
      </c>
      <c r="D732" s="202" t="s">
        <v>2107</v>
      </c>
      <c r="E732" s="202" t="s">
        <v>238</v>
      </c>
      <c r="F732" s="203">
        <v>38534</v>
      </c>
      <c r="G732" s="202" t="s">
        <v>239</v>
      </c>
      <c r="H732" s="202" t="s">
        <v>2108</v>
      </c>
    </row>
    <row r="733" spans="1:8">
      <c r="A733" s="202" t="s">
        <v>235</v>
      </c>
      <c r="B733" s="202">
        <v>739300</v>
      </c>
      <c r="C733" s="202" t="s">
        <v>2109</v>
      </c>
      <c r="D733" s="202" t="s">
        <v>2110</v>
      </c>
      <c r="E733" s="202" t="s">
        <v>238</v>
      </c>
      <c r="F733" s="203">
        <v>40725</v>
      </c>
      <c r="G733" s="202" t="s">
        <v>239</v>
      </c>
      <c r="H733" s="202" t="s">
        <v>2111</v>
      </c>
    </row>
    <row r="734" spans="1:8">
      <c r="A734" s="202" t="s">
        <v>235</v>
      </c>
      <c r="B734" s="202">
        <v>742100</v>
      </c>
      <c r="C734" s="202" t="s">
        <v>2112</v>
      </c>
      <c r="D734" s="202" t="s">
        <v>2113</v>
      </c>
      <c r="E734" s="202" t="s">
        <v>238</v>
      </c>
      <c r="F734" s="203">
        <v>367</v>
      </c>
      <c r="G734" s="202" t="s">
        <v>239</v>
      </c>
      <c r="H734" s="202" t="s">
        <v>2114</v>
      </c>
    </row>
    <row r="735" spans="1:8">
      <c r="A735" s="202" t="s">
        <v>235</v>
      </c>
      <c r="B735" s="202">
        <v>742300</v>
      </c>
      <c r="C735" s="202" t="s">
        <v>2115</v>
      </c>
      <c r="D735" s="202" t="s">
        <v>2113</v>
      </c>
      <c r="E735" s="202" t="s">
        <v>238</v>
      </c>
      <c r="F735" s="203">
        <v>367</v>
      </c>
      <c r="G735" s="202" t="s">
        <v>239</v>
      </c>
      <c r="H735" s="202" t="s">
        <v>2116</v>
      </c>
    </row>
    <row r="736" spans="1:8">
      <c r="A736" s="202" t="s">
        <v>235</v>
      </c>
      <c r="B736" s="202">
        <v>731800</v>
      </c>
      <c r="C736" s="202" t="s">
        <v>2117</v>
      </c>
      <c r="D736" s="202" t="s">
        <v>1985</v>
      </c>
      <c r="E736" s="202" t="s">
        <v>238</v>
      </c>
      <c r="F736" s="203">
        <v>41091</v>
      </c>
      <c r="G736" s="202" t="s">
        <v>239</v>
      </c>
      <c r="H736" s="202" t="s">
        <v>2118</v>
      </c>
    </row>
    <row r="737" spans="1:8">
      <c r="A737" s="202" t="s">
        <v>235</v>
      </c>
      <c r="B737" s="202">
        <v>734800</v>
      </c>
      <c r="C737" s="202" t="s">
        <v>2119</v>
      </c>
      <c r="D737" s="202" t="s">
        <v>2120</v>
      </c>
      <c r="E737" s="202" t="s">
        <v>238</v>
      </c>
      <c r="F737" s="203">
        <v>41091</v>
      </c>
      <c r="G737" s="202" t="s">
        <v>239</v>
      </c>
      <c r="H737" s="202" t="s">
        <v>2121</v>
      </c>
    </row>
    <row r="738" spans="1:8">
      <c r="A738" s="202" t="s">
        <v>235</v>
      </c>
      <c r="B738" s="202">
        <v>732100</v>
      </c>
      <c r="C738" s="202" t="s">
        <v>2122</v>
      </c>
      <c r="D738" s="202" t="s">
        <v>2123</v>
      </c>
      <c r="E738" s="202" t="s">
        <v>238</v>
      </c>
      <c r="F738" s="203">
        <v>367</v>
      </c>
      <c r="G738" s="202" t="s">
        <v>239</v>
      </c>
      <c r="H738" s="202" t="s">
        <v>2124</v>
      </c>
    </row>
    <row r="739" spans="1:8">
      <c r="A739" s="202" t="s">
        <v>235</v>
      </c>
      <c r="B739" s="202">
        <v>739500</v>
      </c>
      <c r="C739" s="202" t="s">
        <v>2125</v>
      </c>
      <c r="D739" s="202" t="s">
        <v>2126</v>
      </c>
      <c r="E739" s="202" t="s">
        <v>238</v>
      </c>
      <c r="F739" s="203">
        <v>40725</v>
      </c>
      <c r="G739" s="202" t="s">
        <v>239</v>
      </c>
      <c r="H739" s="202" t="s">
        <v>2127</v>
      </c>
    </row>
    <row r="740" spans="1:8">
      <c r="A740" s="202" t="s">
        <v>235</v>
      </c>
      <c r="B740" s="202">
        <v>749000</v>
      </c>
      <c r="C740" s="202" t="s">
        <v>2128</v>
      </c>
      <c r="D740" s="202" t="s">
        <v>2113</v>
      </c>
      <c r="E740" s="202" t="s">
        <v>238</v>
      </c>
      <c r="F740" s="203">
        <v>367</v>
      </c>
      <c r="G740" s="202" t="s">
        <v>239</v>
      </c>
      <c r="H740" s="202" t="s">
        <v>2129</v>
      </c>
    </row>
    <row r="741" spans="1:8">
      <c r="A741" s="202" t="s">
        <v>235</v>
      </c>
      <c r="B741" s="202">
        <v>732900</v>
      </c>
      <c r="C741" s="202" t="s">
        <v>2130</v>
      </c>
      <c r="D741" s="202" t="s">
        <v>2131</v>
      </c>
      <c r="E741" s="202" t="s">
        <v>238</v>
      </c>
      <c r="F741" s="203">
        <v>42186</v>
      </c>
      <c r="G741" s="202" t="s">
        <v>239</v>
      </c>
      <c r="H741" s="202" t="s">
        <v>2132</v>
      </c>
    </row>
    <row r="742" spans="1:8">
      <c r="A742" s="202" t="s">
        <v>235</v>
      </c>
      <c r="B742" s="202">
        <v>751606</v>
      </c>
      <c r="C742" s="202" t="s">
        <v>406</v>
      </c>
      <c r="D742" s="202" t="s">
        <v>411</v>
      </c>
      <c r="E742" s="202" t="s">
        <v>238</v>
      </c>
      <c r="F742" s="203">
        <v>367</v>
      </c>
      <c r="G742" s="202" t="s">
        <v>239</v>
      </c>
      <c r="H742" s="202" t="s">
        <v>2090</v>
      </c>
    </row>
    <row r="743" spans="1:8">
      <c r="A743" s="202" t="s">
        <v>235</v>
      </c>
      <c r="B743" s="202">
        <v>751607</v>
      </c>
      <c r="C743" s="202" t="s">
        <v>408</v>
      </c>
      <c r="D743" s="202" t="s">
        <v>411</v>
      </c>
      <c r="E743" s="202" t="s">
        <v>238</v>
      </c>
      <c r="F743" s="203">
        <v>367</v>
      </c>
      <c r="G743" s="202" t="s">
        <v>239</v>
      </c>
      <c r="H743" s="202" t="s">
        <v>2090</v>
      </c>
    </row>
    <row r="744" spans="1:8">
      <c r="A744" s="202" t="s">
        <v>235</v>
      </c>
      <c r="B744" s="202">
        <v>751608</v>
      </c>
      <c r="C744" s="202" t="s">
        <v>410</v>
      </c>
      <c r="D744" s="202" t="s">
        <v>411</v>
      </c>
      <c r="E744" s="202" t="s">
        <v>238</v>
      </c>
      <c r="F744" s="203">
        <v>367</v>
      </c>
      <c r="G744" s="202" t="s">
        <v>239</v>
      </c>
      <c r="H744" s="202" t="s">
        <v>2090</v>
      </c>
    </row>
    <row r="745" spans="1:8">
      <c r="A745" s="202" t="s">
        <v>235</v>
      </c>
      <c r="B745" s="202">
        <v>751609</v>
      </c>
      <c r="C745" s="202" t="s">
        <v>412</v>
      </c>
      <c r="D745" s="202" t="s">
        <v>411</v>
      </c>
      <c r="E745" s="202" t="s">
        <v>238</v>
      </c>
      <c r="F745" s="203">
        <v>367</v>
      </c>
      <c r="G745" s="202" t="s">
        <v>239</v>
      </c>
      <c r="H745" s="202" t="s">
        <v>2090</v>
      </c>
    </row>
    <row r="746" spans="1:8">
      <c r="A746" s="202" t="s">
        <v>235</v>
      </c>
      <c r="B746" s="202">
        <v>751610</v>
      </c>
      <c r="C746" s="202" t="s">
        <v>414</v>
      </c>
      <c r="D746" s="202" t="s">
        <v>411</v>
      </c>
      <c r="E746" s="202" t="s">
        <v>238</v>
      </c>
      <c r="F746" s="203">
        <v>367</v>
      </c>
      <c r="G746" s="202" t="s">
        <v>239</v>
      </c>
      <c r="H746" s="202" t="s">
        <v>2090</v>
      </c>
    </row>
    <row r="747" spans="1:8">
      <c r="A747" s="202" t="s">
        <v>235</v>
      </c>
      <c r="B747" s="202">
        <v>751611</v>
      </c>
      <c r="C747" s="202" t="s">
        <v>416</v>
      </c>
      <c r="D747" s="202" t="s">
        <v>411</v>
      </c>
      <c r="E747" s="202" t="s">
        <v>238</v>
      </c>
      <c r="F747" s="203">
        <v>367</v>
      </c>
      <c r="G747" s="202" t="s">
        <v>239</v>
      </c>
      <c r="H747" s="202" t="s">
        <v>2090</v>
      </c>
    </row>
    <row r="748" spans="1:8">
      <c r="A748" s="202" t="s">
        <v>235</v>
      </c>
      <c r="B748" s="202">
        <v>751612</v>
      </c>
      <c r="C748" s="202" t="s">
        <v>418</v>
      </c>
      <c r="D748" s="202" t="s">
        <v>411</v>
      </c>
      <c r="E748" s="202" t="s">
        <v>238</v>
      </c>
      <c r="F748" s="203">
        <v>367</v>
      </c>
      <c r="G748" s="202" t="s">
        <v>239</v>
      </c>
      <c r="H748" s="202" t="s">
        <v>2090</v>
      </c>
    </row>
    <row r="749" spans="1:8">
      <c r="A749" s="202" t="s">
        <v>235</v>
      </c>
      <c r="B749" s="202">
        <v>751613</v>
      </c>
      <c r="C749" s="202" t="s">
        <v>436</v>
      </c>
      <c r="D749" s="202" t="s">
        <v>411</v>
      </c>
      <c r="E749" s="202" t="s">
        <v>238</v>
      </c>
      <c r="F749" s="203">
        <v>367</v>
      </c>
      <c r="G749" s="202" t="s">
        <v>239</v>
      </c>
      <c r="H749" s="202" t="s">
        <v>2090</v>
      </c>
    </row>
    <row r="750" spans="1:8">
      <c r="A750" s="202" t="s">
        <v>235</v>
      </c>
      <c r="B750" s="202">
        <v>751614</v>
      </c>
      <c r="C750" s="202" t="s">
        <v>420</v>
      </c>
      <c r="D750" s="202" t="s">
        <v>411</v>
      </c>
      <c r="E750" s="202" t="s">
        <v>238</v>
      </c>
      <c r="F750" s="203">
        <v>367</v>
      </c>
      <c r="G750" s="202" t="s">
        <v>239</v>
      </c>
      <c r="H750" s="202" t="s">
        <v>2090</v>
      </c>
    </row>
    <row r="751" spans="1:8">
      <c r="A751" s="202" t="s">
        <v>235</v>
      </c>
      <c r="B751" s="202">
        <v>751615</v>
      </c>
      <c r="C751" s="202" t="s">
        <v>434</v>
      </c>
      <c r="D751" s="202" t="s">
        <v>411</v>
      </c>
      <c r="E751" s="202" t="s">
        <v>238</v>
      </c>
      <c r="F751" s="203">
        <v>367</v>
      </c>
      <c r="G751" s="202" t="s">
        <v>239</v>
      </c>
      <c r="H751" s="202" t="s">
        <v>2090</v>
      </c>
    </row>
    <row r="752" spans="1:8">
      <c r="A752" s="202" t="s">
        <v>235</v>
      </c>
      <c r="B752" s="202">
        <v>751616</v>
      </c>
      <c r="C752" s="202" t="s">
        <v>438</v>
      </c>
      <c r="D752" s="202" t="s">
        <v>411</v>
      </c>
      <c r="E752" s="202" t="s">
        <v>238</v>
      </c>
      <c r="F752" s="203">
        <v>367</v>
      </c>
      <c r="G752" s="202" t="s">
        <v>239</v>
      </c>
      <c r="H752" s="202" t="s">
        <v>2090</v>
      </c>
    </row>
    <row r="753" spans="1:8">
      <c r="A753" s="202" t="s">
        <v>235</v>
      </c>
      <c r="B753" s="202">
        <v>751617</v>
      </c>
      <c r="C753" s="202" t="s">
        <v>422</v>
      </c>
      <c r="D753" s="202" t="s">
        <v>411</v>
      </c>
      <c r="E753" s="202" t="s">
        <v>238</v>
      </c>
      <c r="F753" s="203">
        <v>367</v>
      </c>
      <c r="G753" s="202" t="s">
        <v>239</v>
      </c>
      <c r="H753" s="202" t="s">
        <v>2090</v>
      </c>
    </row>
    <row r="754" spans="1:8">
      <c r="A754" s="202" t="s">
        <v>235</v>
      </c>
      <c r="B754" s="202">
        <v>751618</v>
      </c>
      <c r="C754" s="202" t="s">
        <v>424</v>
      </c>
      <c r="D754" s="202" t="s">
        <v>411</v>
      </c>
      <c r="E754" s="202" t="s">
        <v>238</v>
      </c>
      <c r="F754" s="203">
        <v>367</v>
      </c>
      <c r="G754" s="202" t="s">
        <v>239</v>
      </c>
      <c r="H754" s="202" t="s">
        <v>2090</v>
      </c>
    </row>
    <row r="755" spans="1:8">
      <c r="A755" s="202" t="s">
        <v>235</v>
      </c>
      <c r="B755" s="202">
        <v>751619</v>
      </c>
      <c r="C755" s="202" t="s">
        <v>426</v>
      </c>
      <c r="D755" s="202" t="s">
        <v>411</v>
      </c>
      <c r="E755" s="202" t="s">
        <v>238</v>
      </c>
      <c r="F755" s="203">
        <v>367</v>
      </c>
      <c r="G755" s="202" t="s">
        <v>239</v>
      </c>
      <c r="H755" s="202" t="s">
        <v>2090</v>
      </c>
    </row>
    <row r="756" spans="1:8">
      <c r="A756" s="202" t="s">
        <v>235</v>
      </c>
      <c r="B756" s="202">
        <v>751620</v>
      </c>
      <c r="C756" s="202" t="s">
        <v>440</v>
      </c>
      <c r="D756" s="202" t="s">
        <v>411</v>
      </c>
      <c r="E756" s="202" t="s">
        <v>238</v>
      </c>
      <c r="F756" s="203">
        <v>367</v>
      </c>
      <c r="G756" s="202" t="s">
        <v>239</v>
      </c>
      <c r="H756" s="202" t="s">
        <v>2090</v>
      </c>
    </row>
    <row r="757" spans="1:8">
      <c r="A757" s="202" t="s">
        <v>235</v>
      </c>
      <c r="B757" s="202">
        <v>751621</v>
      </c>
      <c r="C757" s="202" t="s">
        <v>442</v>
      </c>
      <c r="D757" s="202" t="s">
        <v>411</v>
      </c>
      <c r="E757" s="202" t="s">
        <v>238</v>
      </c>
      <c r="F757" s="203">
        <v>367</v>
      </c>
      <c r="G757" s="202" t="s">
        <v>239</v>
      </c>
      <c r="H757" s="202" t="s">
        <v>2090</v>
      </c>
    </row>
    <row r="758" spans="1:8">
      <c r="A758" s="202" t="s">
        <v>235</v>
      </c>
      <c r="B758" s="202">
        <v>751622</v>
      </c>
      <c r="C758" s="202" t="s">
        <v>444</v>
      </c>
      <c r="D758" s="202" t="s">
        <v>411</v>
      </c>
      <c r="E758" s="202" t="s">
        <v>238</v>
      </c>
      <c r="F758" s="203">
        <v>367</v>
      </c>
      <c r="G758" s="202" t="s">
        <v>239</v>
      </c>
      <c r="H758" s="202" t="s">
        <v>2090</v>
      </c>
    </row>
    <row r="759" spans="1:8">
      <c r="A759" s="202" t="s">
        <v>235</v>
      </c>
      <c r="B759" s="202">
        <v>751623</v>
      </c>
      <c r="C759" s="202" t="s">
        <v>446</v>
      </c>
      <c r="D759" s="202" t="s">
        <v>411</v>
      </c>
      <c r="E759" s="202" t="s">
        <v>238</v>
      </c>
      <c r="F759" s="203">
        <v>367</v>
      </c>
      <c r="G759" s="202" t="s">
        <v>239</v>
      </c>
      <c r="H759" s="202" t="s">
        <v>2090</v>
      </c>
    </row>
    <row r="760" spans="1:8">
      <c r="A760" s="202" t="s">
        <v>235</v>
      </c>
      <c r="B760" s="202">
        <v>751624</v>
      </c>
      <c r="C760" s="202" t="s">
        <v>448</v>
      </c>
      <c r="D760" s="202" t="s">
        <v>411</v>
      </c>
      <c r="E760" s="202" t="s">
        <v>238</v>
      </c>
      <c r="F760" s="203">
        <v>367</v>
      </c>
      <c r="G760" s="202" t="s">
        <v>239</v>
      </c>
      <c r="H760" s="202" t="s">
        <v>2090</v>
      </c>
    </row>
    <row r="761" spans="1:8">
      <c r="A761" s="202" t="s">
        <v>235</v>
      </c>
      <c r="B761" s="202">
        <v>751625</v>
      </c>
      <c r="C761" s="202" t="s">
        <v>450</v>
      </c>
      <c r="D761" s="202" t="s">
        <v>411</v>
      </c>
      <c r="E761" s="202" t="s">
        <v>238</v>
      </c>
      <c r="F761" s="203">
        <v>367</v>
      </c>
      <c r="G761" s="202" t="s">
        <v>239</v>
      </c>
      <c r="H761" s="202" t="s">
        <v>2090</v>
      </c>
    </row>
    <row r="762" spans="1:8">
      <c r="A762" s="202" t="s">
        <v>235</v>
      </c>
      <c r="B762" s="202">
        <v>751626</v>
      </c>
      <c r="C762" s="202" t="s">
        <v>2133</v>
      </c>
      <c r="D762" s="202" t="s">
        <v>411</v>
      </c>
      <c r="E762" s="202" t="s">
        <v>238</v>
      </c>
      <c r="F762" s="203">
        <v>367</v>
      </c>
      <c r="G762" s="202" t="s">
        <v>239</v>
      </c>
      <c r="H762" s="202" t="s">
        <v>2090</v>
      </c>
    </row>
    <row r="763" spans="1:8">
      <c r="A763" s="202" t="s">
        <v>235</v>
      </c>
      <c r="B763" s="202">
        <v>751627</v>
      </c>
      <c r="C763" s="202" t="s">
        <v>454</v>
      </c>
      <c r="D763" s="202" t="s">
        <v>411</v>
      </c>
      <c r="E763" s="202" t="s">
        <v>238</v>
      </c>
      <c r="F763" s="203">
        <v>367</v>
      </c>
      <c r="G763" s="202" t="s">
        <v>239</v>
      </c>
      <c r="H763" s="202" t="s">
        <v>2090</v>
      </c>
    </row>
    <row r="764" spans="1:8">
      <c r="A764" s="202" t="s">
        <v>235</v>
      </c>
      <c r="B764" s="202">
        <v>751628</v>
      </c>
      <c r="C764" s="202" t="s">
        <v>456</v>
      </c>
      <c r="D764" s="202" t="s">
        <v>411</v>
      </c>
      <c r="E764" s="202" t="s">
        <v>238</v>
      </c>
      <c r="F764" s="203">
        <v>367</v>
      </c>
      <c r="G764" s="202" t="s">
        <v>239</v>
      </c>
      <c r="H764" s="202" t="s">
        <v>2090</v>
      </c>
    </row>
    <row r="765" spans="1:8">
      <c r="A765" s="202" t="s">
        <v>235</v>
      </c>
      <c r="B765" s="202">
        <v>751629</v>
      </c>
      <c r="C765" s="202" t="s">
        <v>675</v>
      </c>
      <c r="D765" s="202" t="s">
        <v>462</v>
      </c>
      <c r="E765" s="202" t="s">
        <v>238</v>
      </c>
      <c r="F765" s="203">
        <v>39264</v>
      </c>
      <c r="G765" s="202" t="s">
        <v>239</v>
      </c>
      <c r="H765" s="202" t="s">
        <v>2090</v>
      </c>
    </row>
    <row r="766" spans="1:8">
      <c r="A766" s="202" t="s">
        <v>235</v>
      </c>
      <c r="B766" s="202">
        <v>751630</v>
      </c>
      <c r="C766" s="202" t="s">
        <v>458</v>
      </c>
      <c r="D766" s="202" t="s">
        <v>2134</v>
      </c>
      <c r="E766" s="202" t="s">
        <v>238</v>
      </c>
      <c r="F766" s="203">
        <v>38899</v>
      </c>
      <c r="G766" s="202" t="s">
        <v>239</v>
      </c>
      <c r="H766" s="202" t="s">
        <v>2090</v>
      </c>
    </row>
    <row r="767" spans="1:8">
      <c r="A767" s="202" t="s">
        <v>235</v>
      </c>
      <c r="B767" s="202">
        <v>751631</v>
      </c>
      <c r="C767" s="202" t="s">
        <v>459</v>
      </c>
      <c r="D767" s="202" t="s">
        <v>411</v>
      </c>
      <c r="E767" s="202" t="s">
        <v>238</v>
      </c>
      <c r="F767" s="203">
        <v>40360</v>
      </c>
      <c r="G767" s="202" t="s">
        <v>239</v>
      </c>
      <c r="H767" s="202" t="s">
        <v>2090</v>
      </c>
    </row>
    <row r="768" spans="1:8">
      <c r="A768" s="202" t="s">
        <v>235</v>
      </c>
      <c r="B768" s="202">
        <v>751632</v>
      </c>
      <c r="C768" s="202" t="s">
        <v>460</v>
      </c>
      <c r="D768" s="202" t="s">
        <v>411</v>
      </c>
      <c r="E768" s="202" t="s">
        <v>238</v>
      </c>
      <c r="F768" s="203">
        <v>40360</v>
      </c>
      <c r="G768" s="202" t="s">
        <v>239</v>
      </c>
      <c r="H768" s="202" t="s">
        <v>2090</v>
      </c>
    </row>
    <row r="769" spans="1:8">
      <c r="A769" s="202" t="s">
        <v>235</v>
      </c>
      <c r="B769" s="202">
        <v>751633</v>
      </c>
      <c r="C769" s="202" t="s">
        <v>2135</v>
      </c>
      <c r="D769" s="202" t="s">
        <v>462</v>
      </c>
      <c r="E769" s="202" t="s">
        <v>238</v>
      </c>
      <c r="F769" s="203">
        <v>40725</v>
      </c>
      <c r="G769" s="202" t="s">
        <v>239</v>
      </c>
      <c r="H769" s="202" t="s">
        <v>2090</v>
      </c>
    </row>
    <row r="770" spans="1:8" ht="60">
      <c r="A770" s="202" t="s">
        <v>235</v>
      </c>
      <c r="B770" s="202">
        <v>751634</v>
      </c>
      <c r="C770" s="202" t="s">
        <v>2136</v>
      </c>
      <c r="D770" s="202" t="s">
        <v>411</v>
      </c>
      <c r="E770" s="202" t="s">
        <v>238</v>
      </c>
      <c r="F770" s="203">
        <v>40725</v>
      </c>
      <c r="G770" s="202" t="s">
        <v>239</v>
      </c>
      <c r="H770" s="204" t="s">
        <v>1493</v>
      </c>
    </row>
    <row r="771" spans="1:8">
      <c r="A771" s="202" t="s">
        <v>235</v>
      </c>
      <c r="B771" s="202">
        <v>752000</v>
      </c>
      <c r="C771" s="202" t="s">
        <v>2137</v>
      </c>
      <c r="D771" s="202" t="s">
        <v>2138</v>
      </c>
      <c r="E771" s="202" t="s">
        <v>238</v>
      </c>
      <c r="F771" s="203">
        <v>42917</v>
      </c>
      <c r="G771" s="202" t="s">
        <v>239</v>
      </c>
      <c r="H771" s="202" t="s">
        <v>2139</v>
      </c>
    </row>
    <row r="772" spans="1:8">
      <c r="A772" s="202" t="s">
        <v>235</v>
      </c>
      <c r="B772" s="202">
        <v>752100</v>
      </c>
      <c r="C772" s="202" t="s">
        <v>2140</v>
      </c>
      <c r="D772" s="202" t="s">
        <v>2141</v>
      </c>
      <c r="E772" s="202" t="s">
        <v>238</v>
      </c>
      <c r="F772" s="203">
        <v>367</v>
      </c>
      <c r="G772" s="202" t="s">
        <v>239</v>
      </c>
      <c r="H772" s="202" t="s">
        <v>2142</v>
      </c>
    </row>
    <row r="773" spans="1:8">
      <c r="A773" s="202" t="s">
        <v>235</v>
      </c>
      <c r="B773" s="202">
        <v>753000</v>
      </c>
      <c r="C773" s="202" t="s">
        <v>2143</v>
      </c>
      <c r="D773" s="202" t="s">
        <v>2143</v>
      </c>
      <c r="E773" s="202" t="s">
        <v>238</v>
      </c>
      <c r="F773" s="203">
        <v>367</v>
      </c>
      <c r="G773" s="202" t="s">
        <v>239</v>
      </c>
      <c r="H773" s="202" t="s">
        <v>2090</v>
      </c>
    </row>
    <row r="774" spans="1:8">
      <c r="A774" s="202" t="s">
        <v>235</v>
      </c>
      <c r="B774" s="202">
        <v>753100</v>
      </c>
      <c r="C774" s="202" t="s">
        <v>2144</v>
      </c>
      <c r="D774" s="202" t="s">
        <v>2145</v>
      </c>
      <c r="E774" s="202" t="s">
        <v>238</v>
      </c>
      <c r="F774" s="203">
        <v>367</v>
      </c>
      <c r="G774" s="202" t="s">
        <v>239</v>
      </c>
      <c r="H774" s="202" t="s">
        <v>2146</v>
      </c>
    </row>
    <row r="775" spans="1:8">
      <c r="A775" s="202" t="s">
        <v>235</v>
      </c>
      <c r="B775" s="202">
        <v>753200</v>
      </c>
      <c r="C775" s="202" t="s">
        <v>2147</v>
      </c>
      <c r="D775" s="202" t="s">
        <v>2148</v>
      </c>
      <c r="E775" s="202" t="s">
        <v>238</v>
      </c>
      <c r="F775" s="203">
        <v>367</v>
      </c>
      <c r="G775" s="202" t="s">
        <v>239</v>
      </c>
      <c r="H775" s="202" t="s">
        <v>2149</v>
      </c>
    </row>
    <row r="776" spans="1:8">
      <c r="A776" s="202" t="s">
        <v>235</v>
      </c>
      <c r="B776" s="202">
        <v>753300</v>
      </c>
      <c r="C776" s="202" t="s">
        <v>2150</v>
      </c>
      <c r="D776" s="202" t="s">
        <v>2151</v>
      </c>
      <c r="E776" s="202" t="s">
        <v>238</v>
      </c>
      <c r="F776" s="203">
        <v>367</v>
      </c>
      <c r="G776" s="202" t="s">
        <v>239</v>
      </c>
      <c r="H776" s="202" t="s">
        <v>2152</v>
      </c>
    </row>
    <row r="777" spans="1:8">
      <c r="A777" s="202" t="s">
        <v>235</v>
      </c>
      <c r="B777" s="202">
        <v>754000</v>
      </c>
      <c r="C777" s="202" t="s">
        <v>2153</v>
      </c>
      <c r="D777" s="202" t="s">
        <v>2153</v>
      </c>
      <c r="E777" s="202" t="s">
        <v>238</v>
      </c>
      <c r="F777" s="203">
        <v>367</v>
      </c>
      <c r="G777" s="202" t="s">
        <v>239</v>
      </c>
      <c r="H777" s="202" t="s">
        <v>2154</v>
      </c>
    </row>
    <row r="778" spans="1:8">
      <c r="A778" s="202" t="s">
        <v>235</v>
      </c>
      <c r="B778" s="202">
        <v>754100</v>
      </c>
      <c r="C778" s="202" t="s">
        <v>2155</v>
      </c>
      <c r="D778" s="202" t="s">
        <v>2156</v>
      </c>
      <c r="E778" s="202" t="s">
        <v>238</v>
      </c>
      <c r="F778" s="203">
        <v>367</v>
      </c>
      <c r="G778" s="202" t="s">
        <v>239</v>
      </c>
      <c r="H778" s="202" t="s">
        <v>2157</v>
      </c>
    </row>
    <row r="779" spans="1:8">
      <c r="A779" s="202" t="s">
        <v>235</v>
      </c>
      <c r="B779" s="202">
        <v>754200</v>
      </c>
      <c r="C779" s="202" t="s">
        <v>2158</v>
      </c>
      <c r="D779" s="202" t="s">
        <v>2156</v>
      </c>
      <c r="E779" s="202" t="s">
        <v>238</v>
      </c>
      <c r="F779" s="203">
        <v>367</v>
      </c>
      <c r="G779" s="202" t="s">
        <v>239</v>
      </c>
      <c r="H779" s="202" t="s">
        <v>2157</v>
      </c>
    </row>
    <row r="780" spans="1:8">
      <c r="A780" s="202" t="s">
        <v>235</v>
      </c>
      <c r="B780" s="202">
        <v>759000</v>
      </c>
      <c r="C780" s="202" t="s">
        <v>2159</v>
      </c>
      <c r="D780" s="202" t="s">
        <v>2160</v>
      </c>
      <c r="E780" s="202" t="s">
        <v>238</v>
      </c>
      <c r="F780" s="203">
        <v>39630</v>
      </c>
      <c r="G780" s="202" t="s">
        <v>239</v>
      </c>
      <c r="H780" s="202" t="s">
        <v>2161</v>
      </c>
    </row>
    <row r="781" spans="1:8">
      <c r="A781" s="202" t="s">
        <v>235</v>
      </c>
      <c r="B781" s="202">
        <v>759100</v>
      </c>
      <c r="C781" s="202" t="s">
        <v>2162</v>
      </c>
      <c r="D781" s="202" t="s">
        <v>2163</v>
      </c>
      <c r="E781" s="202" t="s">
        <v>238</v>
      </c>
      <c r="F781" s="203">
        <v>367</v>
      </c>
      <c r="G781" s="202" t="s">
        <v>239</v>
      </c>
      <c r="H781" s="202" t="s">
        <v>2090</v>
      </c>
    </row>
    <row r="782" spans="1:8">
      <c r="A782" s="202" t="s">
        <v>235</v>
      </c>
      <c r="B782" s="202">
        <v>759200</v>
      </c>
      <c r="C782" s="202" t="s">
        <v>1057</v>
      </c>
      <c r="D782" s="202" t="s">
        <v>1057</v>
      </c>
      <c r="E782" s="202" t="s">
        <v>238</v>
      </c>
      <c r="F782" s="203">
        <v>367</v>
      </c>
      <c r="G782" s="202" t="s">
        <v>239</v>
      </c>
      <c r="H782" s="202" t="s">
        <v>2164</v>
      </c>
    </row>
    <row r="783" spans="1:8">
      <c r="A783" s="202" t="s">
        <v>235</v>
      </c>
      <c r="B783" s="202">
        <v>760000</v>
      </c>
      <c r="C783" s="202" t="s">
        <v>2165</v>
      </c>
      <c r="D783" s="202" t="s">
        <v>2166</v>
      </c>
      <c r="E783" s="202" t="s">
        <v>994</v>
      </c>
      <c r="F783" s="203">
        <v>367</v>
      </c>
      <c r="G783" s="202" t="s">
        <v>239</v>
      </c>
    </row>
    <row r="784" spans="1:8">
      <c r="A784" s="202" t="s">
        <v>235</v>
      </c>
      <c r="B784" s="202">
        <v>761101</v>
      </c>
      <c r="C784" s="202" t="s">
        <v>2167</v>
      </c>
      <c r="D784" s="202" t="s">
        <v>2168</v>
      </c>
      <c r="E784" s="202" t="s">
        <v>238</v>
      </c>
      <c r="F784" s="203">
        <v>367</v>
      </c>
      <c r="G784" s="202" t="s">
        <v>239</v>
      </c>
      <c r="H784" s="202" t="s">
        <v>2090</v>
      </c>
    </row>
    <row r="785" spans="1:8">
      <c r="A785" s="202" t="s">
        <v>235</v>
      </c>
      <c r="B785" s="202">
        <v>761102</v>
      </c>
      <c r="C785" s="202" t="s">
        <v>2169</v>
      </c>
      <c r="D785" s="202" t="s">
        <v>2168</v>
      </c>
      <c r="E785" s="202" t="s">
        <v>238</v>
      </c>
      <c r="F785" s="203">
        <v>367</v>
      </c>
      <c r="G785" s="202" t="s">
        <v>239</v>
      </c>
      <c r="H785" s="202" t="s">
        <v>2090</v>
      </c>
    </row>
    <row r="786" spans="1:8">
      <c r="A786" s="202" t="s">
        <v>235</v>
      </c>
      <c r="B786" s="202">
        <v>761103</v>
      </c>
      <c r="C786" s="202" t="s">
        <v>2170</v>
      </c>
      <c r="D786" s="202" t="s">
        <v>2171</v>
      </c>
      <c r="E786" s="202" t="s">
        <v>238</v>
      </c>
      <c r="F786" s="203">
        <v>367</v>
      </c>
      <c r="G786" s="202" t="s">
        <v>239</v>
      </c>
      <c r="H786" s="202" t="s">
        <v>2090</v>
      </c>
    </row>
    <row r="787" spans="1:8">
      <c r="A787" s="202" t="s">
        <v>235</v>
      </c>
      <c r="B787" s="202">
        <v>761104</v>
      </c>
      <c r="C787" s="202" t="s">
        <v>2172</v>
      </c>
      <c r="D787" s="202" t="s">
        <v>2173</v>
      </c>
      <c r="E787" s="202" t="s">
        <v>238</v>
      </c>
      <c r="F787" s="203">
        <v>367</v>
      </c>
      <c r="G787" s="202" t="s">
        <v>239</v>
      </c>
      <c r="H787" s="202" t="s">
        <v>2090</v>
      </c>
    </row>
    <row r="788" spans="1:8">
      <c r="A788" s="202" t="s">
        <v>235</v>
      </c>
      <c r="B788" s="202">
        <v>761105</v>
      </c>
      <c r="C788" s="202" t="s">
        <v>2174</v>
      </c>
      <c r="D788" s="202" t="s">
        <v>2175</v>
      </c>
      <c r="E788" s="202" t="s">
        <v>238</v>
      </c>
      <c r="F788" s="203">
        <v>367</v>
      </c>
      <c r="G788" s="202" t="s">
        <v>239</v>
      </c>
      <c r="H788" s="202" t="s">
        <v>2090</v>
      </c>
    </row>
    <row r="789" spans="1:8">
      <c r="A789" s="202" t="s">
        <v>235</v>
      </c>
      <c r="B789" s="202">
        <v>761106</v>
      </c>
      <c r="C789" s="202" t="s">
        <v>2176</v>
      </c>
      <c r="D789" s="202" t="s">
        <v>2177</v>
      </c>
      <c r="E789" s="202" t="s">
        <v>238</v>
      </c>
      <c r="F789" s="203">
        <v>367</v>
      </c>
      <c r="G789" s="202" t="s">
        <v>239</v>
      </c>
      <c r="H789" s="202" t="s">
        <v>2090</v>
      </c>
    </row>
    <row r="790" spans="1:8">
      <c r="A790" s="202" t="s">
        <v>235</v>
      </c>
      <c r="B790" s="202">
        <v>761107</v>
      </c>
      <c r="C790" s="202" t="s">
        <v>2178</v>
      </c>
      <c r="D790" s="202" t="s">
        <v>2179</v>
      </c>
      <c r="E790" s="202" t="s">
        <v>238</v>
      </c>
      <c r="F790" s="203">
        <v>367</v>
      </c>
      <c r="G790" s="202" t="s">
        <v>239</v>
      </c>
      <c r="H790" s="202" t="s">
        <v>2090</v>
      </c>
    </row>
    <row r="791" spans="1:8">
      <c r="A791" s="202" t="s">
        <v>235</v>
      </c>
      <c r="B791" s="202">
        <v>761108</v>
      </c>
      <c r="C791" s="202" t="s">
        <v>2180</v>
      </c>
      <c r="D791" s="202" t="s">
        <v>2181</v>
      </c>
      <c r="E791" s="202" t="s">
        <v>238</v>
      </c>
      <c r="F791" s="203">
        <v>367</v>
      </c>
      <c r="G791" s="202" t="s">
        <v>239</v>
      </c>
      <c r="H791" s="202" t="s">
        <v>2090</v>
      </c>
    </row>
    <row r="792" spans="1:8">
      <c r="A792" s="202" t="s">
        <v>235</v>
      </c>
      <c r="B792" s="202">
        <v>761109</v>
      </c>
      <c r="C792" s="202" t="s">
        <v>2182</v>
      </c>
      <c r="D792" s="202" t="s">
        <v>2183</v>
      </c>
      <c r="E792" s="202" t="s">
        <v>238</v>
      </c>
      <c r="F792" s="203">
        <v>367</v>
      </c>
      <c r="G792" s="202" t="s">
        <v>239</v>
      </c>
      <c r="H792" s="202" t="s">
        <v>2090</v>
      </c>
    </row>
    <row r="793" spans="1:8">
      <c r="A793" s="202" t="s">
        <v>235</v>
      </c>
      <c r="B793" s="202">
        <v>761110</v>
      </c>
      <c r="C793" s="202" t="s">
        <v>2184</v>
      </c>
      <c r="D793" s="202" t="s">
        <v>2185</v>
      </c>
      <c r="E793" s="202" t="s">
        <v>238</v>
      </c>
      <c r="F793" s="203">
        <v>367</v>
      </c>
      <c r="G793" s="202" t="s">
        <v>239</v>
      </c>
      <c r="H793" s="202" t="s">
        <v>2090</v>
      </c>
    </row>
    <row r="794" spans="1:8">
      <c r="A794" s="202" t="s">
        <v>235</v>
      </c>
      <c r="B794" s="202">
        <v>761111</v>
      </c>
      <c r="C794" s="202" t="s">
        <v>2186</v>
      </c>
      <c r="D794" s="202" t="s">
        <v>2187</v>
      </c>
      <c r="E794" s="202" t="s">
        <v>238</v>
      </c>
      <c r="F794" s="203">
        <v>367</v>
      </c>
      <c r="G794" s="202" t="s">
        <v>239</v>
      </c>
      <c r="H794" s="202" t="s">
        <v>2090</v>
      </c>
    </row>
    <row r="795" spans="1:8">
      <c r="A795" s="202" t="s">
        <v>235</v>
      </c>
      <c r="B795" s="202">
        <v>761113</v>
      </c>
      <c r="C795" s="202" t="s">
        <v>2188</v>
      </c>
      <c r="D795" s="202" t="s">
        <v>2189</v>
      </c>
      <c r="E795" s="202" t="s">
        <v>238</v>
      </c>
      <c r="F795" s="203">
        <v>367</v>
      </c>
      <c r="G795" s="202" t="s">
        <v>239</v>
      </c>
      <c r="H795" s="202" t="s">
        <v>2090</v>
      </c>
    </row>
    <row r="796" spans="1:8">
      <c r="A796" s="202" t="s">
        <v>235</v>
      </c>
      <c r="B796" s="202">
        <v>761114</v>
      </c>
      <c r="C796" s="202" t="s">
        <v>2190</v>
      </c>
      <c r="D796" s="202" t="s">
        <v>2191</v>
      </c>
      <c r="E796" s="202" t="s">
        <v>238</v>
      </c>
      <c r="F796" s="203">
        <v>367</v>
      </c>
      <c r="G796" s="202" t="s">
        <v>239</v>
      </c>
      <c r="H796" s="202" t="s">
        <v>2090</v>
      </c>
    </row>
    <row r="797" spans="1:8">
      <c r="A797" s="202" t="s">
        <v>235</v>
      </c>
      <c r="B797" s="202">
        <v>761115</v>
      </c>
      <c r="C797" s="202" t="s">
        <v>2192</v>
      </c>
      <c r="D797" s="202" t="s">
        <v>2193</v>
      </c>
      <c r="E797" s="202" t="s">
        <v>238</v>
      </c>
      <c r="F797" s="203">
        <v>367</v>
      </c>
      <c r="G797" s="202" t="s">
        <v>239</v>
      </c>
      <c r="H797" s="202" t="s">
        <v>2090</v>
      </c>
    </row>
    <row r="798" spans="1:8">
      <c r="A798" s="202" t="s">
        <v>235</v>
      </c>
      <c r="B798" s="202">
        <v>761116</v>
      </c>
      <c r="C798" s="202" t="s">
        <v>2194</v>
      </c>
      <c r="D798" s="202" t="s">
        <v>2195</v>
      </c>
      <c r="E798" s="202" t="s">
        <v>238</v>
      </c>
      <c r="F798" s="203">
        <v>38899</v>
      </c>
      <c r="G798" s="202" t="s">
        <v>239</v>
      </c>
      <c r="H798" s="202" t="s">
        <v>2090</v>
      </c>
    </row>
    <row r="799" spans="1:8">
      <c r="A799" s="202" t="s">
        <v>235</v>
      </c>
      <c r="B799" s="202">
        <v>769000</v>
      </c>
      <c r="C799" s="202" t="s">
        <v>2196</v>
      </c>
      <c r="D799" s="202" t="s">
        <v>2166</v>
      </c>
      <c r="E799" s="202" t="s">
        <v>238</v>
      </c>
      <c r="F799" s="203">
        <v>367</v>
      </c>
      <c r="G799" s="202" t="s">
        <v>239</v>
      </c>
      <c r="H799" s="202" t="s">
        <v>2090</v>
      </c>
    </row>
    <row r="800" spans="1:8">
      <c r="A800" s="202" t="s">
        <v>235</v>
      </c>
      <c r="B800" s="202">
        <v>771005</v>
      </c>
      <c r="C800" s="202" t="s">
        <v>2197</v>
      </c>
      <c r="D800" s="202" t="s">
        <v>2198</v>
      </c>
      <c r="E800" s="202" t="s">
        <v>994</v>
      </c>
      <c r="F800" s="203">
        <v>367</v>
      </c>
      <c r="G800" s="202" t="s">
        <v>239</v>
      </c>
    </row>
    <row r="801" spans="1:8">
      <c r="A801" s="202" t="s">
        <v>235</v>
      </c>
      <c r="B801" s="202">
        <v>771006</v>
      </c>
      <c r="C801" s="202" t="s">
        <v>2199</v>
      </c>
      <c r="D801" s="202" t="s">
        <v>2198</v>
      </c>
      <c r="E801" s="202" t="s">
        <v>994</v>
      </c>
      <c r="F801" s="203">
        <v>367</v>
      </c>
      <c r="G801" s="202" t="s">
        <v>239</v>
      </c>
    </row>
    <row r="802" spans="1:8">
      <c r="A802" s="202" t="s">
        <v>235</v>
      </c>
      <c r="B802" s="202">
        <v>771100</v>
      </c>
      <c r="C802" s="202" t="s">
        <v>2200</v>
      </c>
      <c r="D802" s="202" t="s">
        <v>2201</v>
      </c>
      <c r="E802" s="202" t="s">
        <v>238</v>
      </c>
      <c r="F802" s="203">
        <v>367</v>
      </c>
      <c r="G802" s="202" t="s">
        <v>239</v>
      </c>
      <c r="H802" s="202" t="s">
        <v>2202</v>
      </c>
    </row>
    <row r="803" spans="1:8" ht="165">
      <c r="A803" s="202" t="s">
        <v>235</v>
      </c>
      <c r="B803" s="202">
        <v>771200</v>
      </c>
      <c r="C803" s="202" t="s">
        <v>2203</v>
      </c>
      <c r="D803" s="202" t="s">
        <v>2204</v>
      </c>
      <c r="E803" s="202" t="s">
        <v>238</v>
      </c>
      <c r="F803" s="203">
        <v>367</v>
      </c>
      <c r="G803" s="202" t="s">
        <v>239</v>
      </c>
      <c r="H803" s="204" t="s">
        <v>2205</v>
      </c>
    </row>
    <row r="804" spans="1:8">
      <c r="A804" s="202" t="s">
        <v>235</v>
      </c>
      <c r="B804" s="202">
        <v>772000</v>
      </c>
      <c r="C804" s="202" t="s">
        <v>2206</v>
      </c>
      <c r="D804" s="202" t="s">
        <v>2207</v>
      </c>
      <c r="E804" s="202" t="s">
        <v>238</v>
      </c>
      <c r="F804" s="203">
        <v>367</v>
      </c>
      <c r="G804" s="202" t="s">
        <v>239</v>
      </c>
      <c r="H804" s="202" t="s">
        <v>2208</v>
      </c>
    </row>
    <row r="805" spans="1:8">
      <c r="A805" s="202" t="s">
        <v>235</v>
      </c>
      <c r="B805" s="202">
        <v>772005</v>
      </c>
      <c r="C805" s="202" t="s">
        <v>2209</v>
      </c>
      <c r="D805" s="202" t="s">
        <v>2207</v>
      </c>
      <c r="E805" s="202" t="s">
        <v>994</v>
      </c>
      <c r="F805" s="203">
        <v>367</v>
      </c>
      <c r="G805" s="202" t="s">
        <v>239</v>
      </c>
    </row>
    <row r="806" spans="1:8">
      <c r="A806" s="202" t="s">
        <v>235</v>
      </c>
      <c r="B806" s="202">
        <v>772006</v>
      </c>
      <c r="C806" s="202" t="s">
        <v>2210</v>
      </c>
      <c r="D806" s="202" t="s">
        <v>2207</v>
      </c>
      <c r="E806" s="202" t="s">
        <v>994</v>
      </c>
      <c r="F806" s="203">
        <v>367</v>
      </c>
      <c r="G806" s="202" t="s">
        <v>239</v>
      </c>
    </row>
    <row r="807" spans="1:8">
      <c r="A807" s="202" t="s">
        <v>235</v>
      </c>
      <c r="B807" s="202">
        <v>772500</v>
      </c>
      <c r="C807" s="202" t="s">
        <v>2211</v>
      </c>
      <c r="D807" s="202" t="s">
        <v>2212</v>
      </c>
      <c r="E807" s="202" t="s">
        <v>238</v>
      </c>
      <c r="F807" s="203">
        <v>42917</v>
      </c>
      <c r="G807" s="202" t="s">
        <v>239</v>
      </c>
      <c r="H807" s="202" t="s">
        <v>2213</v>
      </c>
    </row>
    <row r="808" spans="1:8">
      <c r="A808" s="202" t="s">
        <v>235</v>
      </c>
      <c r="B808" s="202">
        <v>773005</v>
      </c>
      <c r="C808" s="202" t="s">
        <v>2214</v>
      </c>
      <c r="D808" s="202" t="s">
        <v>2215</v>
      </c>
      <c r="E808" s="202" t="s">
        <v>994</v>
      </c>
      <c r="F808" s="203">
        <v>367</v>
      </c>
      <c r="G808" s="202" t="s">
        <v>239</v>
      </c>
    </row>
    <row r="809" spans="1:8">
      <c r="A809" s="202" t="s">
        <v>235</v>
      </c>
      <c r="B809" s="202">
        <v>773006</v>
      </c>
      <c r="C809" s="202" t="s">
        <v>2216</v>
      </c>
      <c r="D809" s="202" t="s">
        <v>2215</v>
      </c>
      <c r="E809" s="202" t="s">
        <v>994</v>
      </c>
      <c r="F809" s="203">
        <v>367</v>
      </c>
      <c r="G809" s="202" t="s">
        <v>239</v>
      </c>
    </row>
    <row r="810" spans="1:8">
      <c r="A810" s="202" t="s">
        <v>235</v>
      </c>
      <c r="B810" s="202">
        <v>780000</v>
      </c>
      <c r="C810" s="202" t="s">
        <v>2217</v>
      </c>
      <c r="D810" s="202" t="s">
        <v>2218</v>
      </c>
      <c r="E810" s="202" t="s">
        <v>994</v>
      </c>
      <c r="F810" s="203">
        <v>367</v>
      </c>
      <c r="G810" s="202" t="s">
        <v>239</v>
      </c>
    </row>
    <row r="811" spans="1:8">
      <c r="A811" s="202" t="s">
        <v>235</v>
      </c>
      <c r="B811" s="202">
        <v>780006</v>
      </c>
      <c r="C811" s="202" t="s">
        <v>2219</v>
      </c>
      <c r="D811" s="202" t="s">
        <v>2220</v>
      </c>
      <c r="E811" s="202" t="s">
        <v>994</v>
      </c>
      <c r="F811" s="203">
        <v>367</v>
      </c>
      <c r="G811" s="202" t="s">
        <v>239</v>
      </c>
    </row>
    <row r="812" spans="1:8">
      <c r="A812" s="202" t="s">
        <v>235</v>
      </c>
      <c r="B812" s="202">
        <v>781000</v>
      </c>
      <c r="C812" s="202" t="s">
        <v>2221</v>
      </c>
      <c r="D812" s="202" t="s">
        <v>2222</v>
      </c>
      <c r="E812" s="202" t="s">
        <v>238</v>
      </c>
      <c r="F812" s="203">
        <v>367</v>
      </c>
      <c r="G812" s="202" t="s">
        <v>239</v>
      </c>
      <c r="H812" s="202" t="s">
        <v>2223</v>
      </c>
    </row>
    <row r="813" spans="1:8">
      <c r="A813" s="202" t="s">
        <v>235</v>
      </c>
      <c r="B813" s="202">
        <v>781100</v>
      </c>
      <c r="C813" s="202" t="s">
        <v>2224</v>
      </c>
      <c r="D813" s="202" t="s">
        <v>1152</v>
      </c>
      <c r="E813" s="202" t="s">
        <v>238</v>
      </c>
      <c r="F813" s="203">
        <v>41091</v>
      </c>
      <c r="G813" s="202" t="s">
        <v>239</v>
      </c>
      <c r="H813" s="202" t="s">
        <v>2225</v>
      </c>
    </row>
    <row r="814" spans="1:8">
      <c r="A814" s="202" t="s">
        <v>235</v>
      </c>
      <c r="B814" s="202">
        <v>782400</v>
      </c>
      <c r="C814" s="202" t="s">
        <v>2226</v>
      </c>
      <c r="D814" s="202" t="s">
        <v>2227</v>
      </c>
      <c r="E814" s="202" t="s">
        <v>238</v>
      </c>
      <c r="F814" s="203">
        <v>41091</v>
      </c>
      <c r="G814" s="202" t="s">
        <v>239</v>
      </c>
      <c r="H814" s="202" t="s">
        <v>2228</v>
      </c>
    </row>
    <row r="815" spans="1:8" ht="225">
      <c r="A815" s="202" t="s">
        <v>235</v>
      </c>
      <c r="B815" s="202">
        <v>784000</v>
      </c>
      <c r="C815" s="202" t="s">
        <v>2229</v>
      </c>
      <c r="D815" s="202" t="s">
        <v>2230</v>
      </c>
      <c r="E815" s="202" t="s">
        <v>238</v>
      </c>
      <c r="F815" s="203">
        <v>41091</v>
      </c>
      <c r="G815" s="202" t="s">
        <v>239</v>
      </c>
      <c r="H815" s="204" t="s">
        <v>2231</v>
      </c>
    </row>
    <row r="816" spans="1:8">
      <c r="A816" s="202" t="s">
        <v>235</v>
      </c>
      <c r="B816" s="202">
        <v>785000</v>
      </c>
      <c r="C816" s="202" t="s">
        <v>2232</v>
      </c>
      <c r="D816" s="202" t="s">
        <v>724</v>
      </c>
      <c r="E816" s="202" t="s">
        <v>238</v>
      </c>
      <c r="F816" s="203">
        <v>367</v>
      </c>
      <c r="G816" s="202" t="s">
        <v>239</v>
      </c>
      <c r="H816" s="202" t="s">
        <v>2233</v>
      </c>
    </row>
    <row r="817" spans="1:8">
      <c r="A817" s="202" t="s">
        <v>235</v>
      </c>
      <c r="B817" s="202">
        <v>786000</v>
      </c>
      <c r="C817" s="202" t="s">
        <v>2234</v>
      </c>
      <c r="D817" s="202" t="s">
        <v>2235</v>
      </c>
      <c r="E817" s="202" t="s">
        <v>238</v>
      </c>
      <c r="F817" s="203">
        <v>40725</v>
      </c>
      <c r="G817" s="202" t="s">
        <v>239</v>
      </c>
      <c r="H817" s="202" t="s">
        <v>2236</v>
      </c>
    </row>
    <row r="818" spans="1:8">
      <c r="A818" s="202" t="s">
        <v>235</v>
      </c>
      <c r="B818" s="202">
        <v>786100</v>
      </c>
      <c r="C818" s="202" t="s">
        <v>2237</v>
      </c>
      <c r="D818" s="202" t="s">
        <v>2238</v>
      </c>
      <c r="E818" s="202" t="s">
        <v>238</v>
      </c>
      <c r="F818" s="203">
        <v>44743</v>
      </c>
      <c r="G818" s="202" t="s">
        <v>239</v>
      </c>
      <c r="H818" s="202" t="s">
        <v>2239</v>
      </c>
    </row>
    <row r="819" spans="1:8">
      <c r="A819" s="202" t="s">
        <v>235</v>
      </c>
      <c r="B819" s="202">
        <v>786200</v>
      </c>
      <c r="C819" s="202" t="s">
        <v>2240</v>
      </c>
      <c r="D819" s="202" t="s">
        <v>2241</v>
      </c>
      <c r="E819" s="202" t="s">
        <v>238</v>
      </c>
      <c r="F819" s="203">
        <v>44743</v>
      </c>
      <c r="G819" s="202" t="s">
        <v>239</v>
      </c>
      <c r="H819" s="202" t="s">
        <v>2242</v>
      </c>
    </row>
    <row r="820" spans="1:8">
      <c r="A820" s="202" t="s">
        <v>235</v>
      </c>
      <c r="B820" s="202">
        <v>786300</v>
      </c>
      <c r="C820" s="202" t="s">
        <v>2243</v>
      </c>
      <c r="D820" s="202" t="s">
        <v>2244</v>
      </c>
      <c r="E820" s="202" t="s">
        <v>238</v>
      </c>
      <c r="F820" s="203">
        <v>44378</v>
      </c>
      <c r="G820" s="202" t="s">
        <v>239</v>
      </c>
      <c r="H820" s="202" t="s">
        <v>2245</v>
      </c>
    </row>
    <row r="821" spans="1:8" ht="409.5">
      <c r="A821" s="202" t="s">
        <v>235</v>
      </c>
      <c r="B821" s="202">
        <v>787000</v>
      </c>
      <c r="C821" s="202" t="s">
        <v>707</v>
      </c>
      <c r="D821" s="202" t="s">
        <v>708</v>
      </c>
      <c r="E821" s="202" t="s">
        <v>238</v>
      </c>
      <c r="F821" s="203">
        <v>367</v>
      </c>
      <c r="G821" s="202" t="s">
        <v>239</v>
      </c>
      <c r="H821" s="204" t="s">
        <v>2246</v>
      </c>
    </row>
    <row r="822" spans="1:8">
      <c r="A822" s="202" t="s">
        <v>235</v>
      </c>
      <c r="B822" s="202">
        <v>788000</v>
      </c>
      <c r="C822" s="202" t="s">
        <v>2247</v>
      </c>
      <c r="D822" s="202" t="s">
        <v>2248</v>
      </c>
      <c r="E822" s="202" t="s">
        <v>238</v>
      </c>
      <c r="F822" s="203">
        <v>367</v>
      </c>
      <c r="G822" s="202" t="s">
        <v>239</v>
      </c>
      <c r="H822" s="202" t="s">
        <v>2249</v>
      </c>
    </row>
    <row r="823" spans="1:8">
      <c r="A823" s="202" t="s">
        <v>235</v>
      </c>
      <c r="B823" s="202">
        <v>788100</v>
      </c>
      <c r="C823" s="202" t="s">
        <v>2250</v>
      </c>
      <c r="D823" s="202" t="s">
        <v>2251</v>
      </c>
      <c r="E823" s="202" t="s">
        <v>238</v>
      </c>
      <c r="F823" s="203">
        <v>43282</v>
      </c>
      <c r="G823" s="202" t="s">
        <v>239</v>
      </c>
      <c r="H823" s="202" t="s">
        <v>2252</v>
      </c>
    </row>
    <row r="824" spans="1:8">
      <c r="A824" s="202" t="s">
        <v>235</v>
      </c>
      <c r="B824" s="202">
        <v>789100</v>
      </c>
      <c r="C824" s="202" t="s">
        <v>2253</v>
      </c>
      <c r="D824" s="202" t="s">
        <v>2254</v>
      </c>
      <c r="E824" s="202" t="s">
        <v>238</v>
      </c>
      <c r="F824" s="203">
        <v>41091</v>
      </c>
      <c r="G824" s="202" t="s">
        <v>239</v>
      </c>
      <c r="H824" s="202" t="s">
        <v>2255</v>
      </c>
    </row>
    <row r="825" spans="1:8">
      <c r="A825" s="202" t="s">
        <v>235</v>
      </c>
      <c r="B825" s="202">
        <v>789400</v>
      </c>
      <c r="C825" s="202" t="s">
        <v>2256</v>
      </c>
      <c r="D825" s="202" t="s">
        <v>555</v>
      </c>
      <c r="E825" s="202" t="s">
        <v>238</v>
      </c>
      <c r="F825" s="203">
        <v>41091</v>
      </c>
      <c r="G825" s="202" t="s">
        <v>239</v>
      </c>
      <c r="H825" s="202" t="s">
        <v>2257</v>
      </c>
    </row>
    <row r="826" spans="1:8">
      <c r="A826" s="202" t="s">
        <v>235</v>
      </c>
      <c r="B826" s="202">
        <v>790000</v>
      </c>
      <c r="C826" s="202" t="s">
        <v>2258</v>
      </c>
      <c r="D826" s="202" t="s">
        <v>1403</v>
      </c>
      <c r="E826" s="202" t="s">
        <v>994</v>
      </c>
      <c r="F826" s="203">
        <v>367</v>
      </c>
      <c r="G826" s="202" t="s">
        <v>239</v>
      </c>
    </row>
    <row r="827" spans="1:8">
      <c r="A827" s="202" t="s">
        <v>235</v>
      </c>
      <c r="B827" s="202">
        <v>790006</v>
      </c>
      <c r="C827" s="202" t="s">
        <v>2259</v>
      </c>
      <c r="D827" s="202" t="s">
        <v>2260</v>
      </c>
      <c r="E827" s="202" t="s">
        <v>994</v>
      </c>
      <c r="F827" s="203">
        <v>43282</v>
      </c>
      <c r="G827" s="202" t="s">
        <v>239</v>
      </c>
    </row>
    <row r="828" spans="1:8">
      <c r="A828" s="202" t="s">
        <v>235</v>
      </c>
      <c r="B828" s="202">
        <v>791000</v>
      </c>
      <c r="C828" s="202" t="s">
        <v>2261</v>
      </c>
      <c r="D828" s="202" t="s">
        <v>2262</v>
      </c>
      <c r="E828" s="202" t="s">
        <v>238</v>
      </c>
      <c r="F828" s="203">
        <v>367</v>
      </c>
      <c r="G828" s="202" t="s">
        <v>239</v>
      </c>
      <c r="H828" s="202" t="s">
        <v>2263</v>
      </c>
    </row>
    <row r="829" spans="1:8">
      <c r="A829" s="202" t="s">
        <v>235</v>
      </c>
      <c r="B829" s="202">
        <v>791100</v>
      </c>
      <c r="C829" s="202" t="s">
        <v>2264</v>
      </c>
      <c r="D829" s="202" t="s">
        <v>564</v>
      </c>
      <c r="E829" s="202" t="s">
        <v>238</v>
      </c>
      <c r="F829" s="203">
        <v>367</v>
      </c>
      <c r="G829" s="202" t="s">
        <v>239</v>
      </c>
      <c r="H829" s="202" t="s">
        <v>2263</v>
      </c>
    </row>
    <row r="830" spans="1:8">
      <c r="A830" s="202" t="s">
        <v>235</v>
      </c>
      <c r="B830" s="202">
        <v>791200</v>
      </c>
      <c r="C830" s="202" t="s">
        <v>2265</v>
      </c>
      <c r="D830" s="202" t="s">
        <v>1812</v>
      </c>
      <c r="E830" s="202" t="s">
        <v>238</v>
      </c>
      <c r="F830" s="203">
        <v>39264</v>
      </c>
      <c r="G830" s="202" t="s">
        <v>239</v>
      </c>
      <c r="H830" s="202" t="s">
        <v>2266</v>
      </c>
    </row>
    <row r="831" spans="1:8">
      <c r="A831" s="202" t="s">
        <v>235</v>
      </c>
      <c r="B831" s="202">
        <v>793100</v>
      </c>
      <c r="C831" s="202" t="s">
        <v>2267</v>
      </c>
      <c r="D831" s="202" t="s">
        <v>2268</v>
      </c>
      <c r="E831" s="202" t="s">
        <v>238</v>
      </c>
      <c r="F831" s="203">
        <v>43647</v>
      </c>
      <c r="G831" s="202" t="s">
        <v>239</v>
      </c>
      <c r="H831" s="202" t="s">
        <v>2269</v>
      </c>
    </row>
    <row r="832" spans="1:8">
      <c r="A832" s="202" t="s">
        <v>235</v>
      </c>
      <c r="B832" s="202">
        <v>793300</v>
      </c>
      <c r="C832" s="202" t="s">
        <v>2270</v>
      </c>
      <c r="D832" s="202" t="s">
        <v>2271</v>
      </c>
      <c r="E832" s="202" t="s">
        <v>238</v>
      </c>
      <c r="F832" s="203">
        <v>43647</v>
      </c>
      <c r="G832" s="202" t="s">
        <v>239</v>
      </c>
      <c r="H832" s="202" t="s">
        <v>2272</v>
      </c>
    </row>
    <row r="833" spans="1:8">
      <c r="A833" s="202" t="s">
        <v>235</v>
      </c>
      <c r="B833" s="202">
        <v>793900</v>
      </c>
      <c r="C833" s="202" t="s">
        <v>2273</v>
      </c>
      <c r="D833" s="202" t="s">
        <v>2274</v>
      </c>
      <c r="E833" s="202" t="s">
        <v>238</v>
      </c>
      <c r="F833" s="203">
        <v>43647</v>
      </c>
      <c r="G833" s="202" t="s">
        <v>239</v>
      </c>
      <c r="H833" s="202" t="s">
        <v>2275</v>
      </c>
    </row>
    <row r="834" spans="1:8">
      <c r="A834" s="202" t="s">
        <v>235</v>
      </c>
      <c r="B834" s="202">
        <v>794000</v>
      </c>
      <c r="C834" s="202" t="s">
        <v>2276</v>
      </c>
      <c r="D834" s="202" t="s">
        <v>2276</v>
      </c>
      <c r="E834" s="202" t="s">
        <v>238</v>
      </c>
      <c r="F834" s="203">
        <v>367</v>
      </c>
      <c r="G834" s="202" t="s">
        <v>239</v>
      </c>
      <c r="H834" s="202" t="s">
        <v>2277</v>
      </c>
    </row>
    <row r="835" spans="1:8">
      <c r="A835" s="202" t="s">
        <v>235</v>
      </c>
      <c r="B835" s="202">
        <v>794100</v>
      </c>
      <c r="C835" s="202" t="s">
        <v>2278</v>
      </c>
      <c r="D835" s="202" t="s">
        <v>2278</v>
      </c>
      <c r="E835" s="202" t="s">
        <v>238</v>
      </c>
      <c r="F835" s="203">
        <v>367</v>
      </c>
      <c r="G835" s="202" t="s">
        <v>239</v>
      </c>
      <c r="H835" s="202" t="s">
        <v>2279</v>
      </c>
    </row>
    <row r="836" spans="1:8">
      <c r="A836" s="202" t="s">
        <v>235</v>
      </c>
      <c r="B836" s="202">
        <v>794200</v>
      </c>
      <c r="C836" s="202" t="s">
        <v>2280</v>
      </c>
      <c r="D836" s="202" t="s">
        <v>2281</v>
      </c>
      <c r="E836" s="202" t="s">
        <v>238</v>
      </c>
      <c r="F836" s="203">
        <v>367</v>
      </c>
      <c r="G836" s="202" t="s">
        <v>239</v>
      </c>
      <c r="H836" s="202" t="s">
        <v>2282</v>
      </c>
    </row>
    <row r="837" spans="1:8">
      <c r="A837" s="202" t="s">
        <v>235</v>
      </c>
      <c r="B837" s="202">
        <v>795000</v>
      </c>
      <c r="C837" s="202" t="s">
        <v>1512</v>
      </c>
      <c r="D837" s="202" t="s">
        <v>1512</v>
      </c>
      <c r="E837" s="202" t="s">
        <v>238</v>
      </c>
      <c r="F837" s="203">
        <v>42768</v>
      </c>
      <c r="G837" s="202" t="s">
        <v>239</v>
      </c>
      <c r="H837" s="202" t="s">
        <v>2283</v>
      </c>
    </row>
    <row r="838" spans="1:8">
      <c r="A838" s="202" t="s">
        <v>235</v>
      </c>
      <c r="B838" s="202">
        <v>795100</v>
      </c>
      <c r="C838" s="202" t="s">
        <v>2284</v>
      </c>
      <c r="D838" s="202" t="s">
        <v>2285</v>
      </c>
      <c r="E838" s="202" t="s">
        <v>238</v>
      </c>
      <c r="F838" s="203">
        <v>43282</v>
      </c>
      <c r="G838" s="202" t="s">
        <v>239</v>
      </c>
      <c r="H838" s="202" t="s">
        <v>2286</v>
      </c>
    </row>
    <row r="839" spans="1:8">
      <c r="A839" s="202" t="s">
        <v>235</v>
      </c>
      <c r="B839" s="202">
        <v>795200</v>
      </c>
      <c r="C839" s="202" t="s">
        <v>2287</v>
      </c>
      <c r="D839" s="202" t="s">
        <v>1049</v>
      </c>
      <c r="E839" s="202" t="s">
        <v>238</v>
      </c>
      <c r="F839" s="203">
        <v>41456</v>
      </c>
      <c r="G839" s="202" t="s">
        <v>239</v>
      </c>
      <c r="H839" s="202" t="s">
        <v>2288</v>
      </c>
    </row>
    <row r="840" spans="1:8">
      <c r="A840" s="202" t="s">
        <v>235</v>
      </c>
      <c r="B840" s="202">
        <v>796000</v>
      </c>
      <c r="C840" s="202" t="s">
        <v>2289</v>
      </c>
      <c r="D840" s="202" t="s">
        <v>1234</v>
      </c>
      <c r="E840" s="202" t="s">
        <v>238</v>
      </c>
      <c r="F840" s="203">
        <v>367</v>
      </c>
      <c r="G840" s="202" t="s">
        <v>239</v>
      </c>
      <c r="H840" s="202" t="s">
        <v>2290</v>
      </c>
    </row>
    <row r="841" spans="1:8">
      <c r="A841" s="202" t="s">
        <v>235</v>
      </c>
      <c r="B841" s="202">
        <v>797005</v>
      </c>
      <c r="C841" s="202" t="s">
        <v>2291</v>
      </c>
      <c r="D841" s="202" t="s">
        <v>2292</v>
      </c>
      <c r="E841" s="202" t="s">
        <v>994</v>
      </c>
      <c r="F841" s="203">
        <v>367</v>
      </c>
      <c r="G841" s="202" t="s">
        <v>239</v>
      </c>
    </row>
    <row r="842" spans="1:8">
      <c r="A842" s="202" t="s">
        <v>235</v>
      </c>
      <c r="B842" s="202">
        <v>797006</v>
      </c>
      <c r="C842" s="202" t="s">
        <v>2293</v>
      </c>
      <c r="D842" s="202" t="s">
        <v>2294</v>
      </c>
      <c r="E842" s="202" t="s">
        <v>994</v>
      </c>
      <c r="F842" s="203">
        <v>367</v>
      </c>
      <c r="G842" s="202" t="s">
        <v>239</v>
      </c>
    </row>
    <row r="843" spans="1:8">
      <c r="A843" s="202" t="s">
        <v>235</v>
      </c>
      <c r="B843" s="202">
        <v>797100</v>
      </c>
      <c r="C843" s="202" t="s">
        <v>2295</v>
      </c>
      <c r="D843" s="202" t="s">
        <v>2296</v>
      </c>
      <c r="E843" s="202" t="s">
        <v>238</v>
      </c>
      <c r="F843" s="203">
        <v>367</v>
      </c>
      <c r="G843" s="202" t="s">
        <v>239</v>
      </c>
      <c r="H843" s="202" t="s">
        <v>2297</v>
      </c>
    </row>
    <row r="844" spans="1:8">
      <c r="A844" s="202" t="s">
        <v>235</v>
      </c>
      <c r="B844" s="202">
        <v>799200</v>
      </c>
      <c r="C844" s="202" t="s">
        <v>2298</v>
      </c>
      <c r="D844" s="202" t="s">
        <v>2299</v>
      </c>
      <c r="E844" s="202" t="s">
        <v>238</v>
      </c>
      <c r="F844" s="203">
        <v>43282</v>
      </c>
      <c r="G844" s="202" t="s">
        <v>239</v>
      </c>
      <c r="H844" s="202" t="s">
        <v>2300</v>
      </c>
    </row>
    <row r="845" spans="1:8">
      <c r="A845" s="202" t="s">
        <v>235</v>
      </c>
      <c r="B845" s="202">
        <v>799300</v>
      </c>
      <c r="C845" s="202" t="s">
        <v>2301</v>
      </c>
      <c r="D845" s="202" t="s">
        <v>2302</v>
      </c>
      <c r="E845" s="202" t="s">
        <v>238</v>
      </c>
      <c r="F845" s="203">
        <v>367</v>
      </c>
      <c r="G845" s="202" t="s">
        <v>239</v>
      </c>
      <c r="H845" s="202" t="s">
        <v>2303</v>
      </c>
    </row>
    <row r="846" spans="1:8">
      <c r="A846" s="202" t="s">
        <v>235</v>
      </c>
      <c r="B846" s="202">
        <v>799400</v>
      </c>
      <c r="C846" s="202" t="s">
        <v>2304</v>
      </c>
      <c r="D846" s="202" t="s">
        <v>2305</v>
      </c>
      <c r="E846" s="202" t="s">
        <v>238</v>
      </c>
      <c r="F846" s="203">
        <v>367</v>
      </c>
      <c r="G846" s="202" t="s">
        <v>239</v>
      </c>
      <c r="H846" s="202" t="s">
        <v>2306</v>
      </c>
    </row>
    <row r="847" spans="1:8">
      <c r="A847" s="202" t="s">
        <v>235</v>
      </c>
      <c r="B847" s="202">
        <v>799600</v>
      </c>
      <c r="C847" s="202" t="s">
        <v>2307</v>
      </c>
      <c r="D847" s="202" t="s">
        <v>2308</v>
      </c>
      <c r="E847" s="202" t="s">
        <v>238</v>
      </c>
      <c r="F847" s="203">
        <v>367</v>
      </c>
      <c r="G847" s="202" t="s">
        <v>239</v>
      </c>
      <c r="H847" s="202" t="s">
        <v>2309</v>
      </c>
    </row>
    <row r="848" spans="1:8">
      <c r="A848" s="202" t="s">
        <v>235</v>
      </c>
      <c r="B848" s="202">
        <v>799620</v>
      </c>
      <c r="C848" s="202" t="s">
        <v>2310</v>
      </c>
      <c r="D848" s="202" t="s">
        <v>2311</v>
      </c>
      <c r="E848" s="202" t="s">
        <v>238</v>
      </c>
      <c r="F848" s="203">
        <v>39630</v>
      </c>
      <c r="G848" s="202" t="s">
        <v>239</v>
      </c>
      <c r="H848" s="202" t="s">
        <v>2312</v>
      </c>
    </row>
    <row r="849" spans="1:8">
      <c r="A849" s="202" t="s">
        <v>235</v>
      </c>
      <c r="B849" s="202">
        <v>799700</v>
      </c>
      <c r="C849" s="202" t="s">
        <v>2313</v>
      </c>
      <c r="D849" s="202" t="s">
        <v>2314</v>
      </c>
      <c r="E849" s="202" t="s">
        <v>238</v>
      </c>
      <c r="F849" s="203">
        <v>367</v>
      </c>
      <c r="G849" s="202" t="s">
        <v>239</v>
      </c>
      <c r="H849" s="202" t="s">
        <v>2315</v>
      </c>
    </row>
    <row r="850" spans="1:8" ht="180">
      <c r="A850" s="202" t="s">
        <v>235</v>
      </c>
      <c r="B850" s="202">
        <v>799800</v>
      </c>
      <c r="C850" s="202" t="s">
        <v>2316</v>
      </c>
      <c r="D850" s="202" t="s">
        <v>2317</v>
      </c>
      <c r="E850" s="202" t="s">
        <v>238</v>
      </c>
      <c r="F850" s="203">
        <v>41091</v>
      </c>
      <c r="G850" s="202" t="s">
        <v>239</v>
      </c>
      <c r="H850" s="204" t="s">
        <v>2318</v>
      </c>
    </row>
    <row r="851" spans="1:8">
      <c r="A851" s="202" t="s">
        <v>235</v>
      </c>
      <c r="B851" s="202">
        <v>799900</v>
      </c>
      <c r="C851" s="202" t="s">
        <v>2319</v>
      </c>
      <c r="D851" s="202" t="s">
        <v>2320</v>
      </c>
      <c r="E851" s="202" t="s">
        <v>238</v>
      </c>
      <c r="F851" s="203">
        <v>367</v>
      </c>
      <c r="G851" s="202" t="s">
        <v>239</v>
      </c>
      <c r="H851" s="202" t="s">
        <v>2321</v>
      </c>
    </row>
    <row r="852" spans="1:8">
      <c r="A852" s="202" t="s">
        <v>235</v>
      </c>
      <c r="B852" s="202">
        <v>799920</v>
      </c>
      <c r="C852" s="202" t="s">
        <v>2322</v>
      </c>
      <c r="D852" s="202" t="s">
        <v>2323</v>
      </c>
      <c r="E852" s="202" t="s">
        <v>238</v>
      </c>
      <c r="F852" s="203">
        <v>43917</v>
      </c>
      <c r="G852" s="202" t="s">
        <v>239</v>
      </c>
      <c r="H852" s="202" t="s">
        <v>2324</v>
      </c>
    </row>
    <row r="853" spans="1:8">
      <c r="A853" s="202" t="s">
        <v>235</v>
      </c>
      <c r="B853" s="202">
        <v>799930</v>
      </c>
      <c r="C853" s="202" t="s">
        <v>2325</v>
      </c>
      <c r="D853" s="202" t="s">
        <v>2326</v>
      </c>
      <c r="E853" s="202" t="s">
        <v>238</v>
      </c>
      <c r="F853" s="203">
        <v>42917</v>
      </c>
      <c r="G853" s="202" t="s">
        <v>239</v>
      </c>
      <c r="H853" s="202" t="s">
        <v>2327</v>
      </c>
    </row>
    <row r="854" spans="1:8">
      <c r="A854" s="202" t="s">
        <v>235</v>
      </c>
      <c r="B854" s="202">
        <v>800000</v>
      </c>
      <c r="C854" s="202" t="s">
        <v>2328</v>
      </c>
      <c r="D854" s="202" t="s">
        <v>2329</v>
      </c>
      <c r="E854" s="202" t="s">
        <v>994</v>
      </c>
      <c r="F854" s="203">
        <v>367</v>
      </c>
      <c r="G854" s="202" t="s">
        <v>239</v>
      </c>
    </row>
    <row r="855" spans="1:8">
      <c r="A855" s="202" t="s">
        <v>235</v>
      </c>
      <c r="B855" s="202">
        <v>810000</v>
      </c>
      <c r="C855" s="202" t="s">
        <v>2330</v>
      </c>
      <c r="D855" s="202" t="s">
        <v>2331</v>
      </c>
      <c r="E855" s="202" t="s">
        <v>994</v>
      </c>
      <c r="F855" s="203">
        <v>39630</v>
      </c>
      <c r="G855" s="202" t="s">
        <v>239</v>
      </c>
    </row>
    <row r="856" spans="1:8">
      <c r="A856" s="202" t="s">
        <v>235</v>
      </c>
      <c r="B856" s="202">
        <v>811000</v>
      </c>
      <c r="C856" s="202" t="s">
        <v>71</v>
      </c>
      <c r="D856" s="202" t="s">
        <v>1558</v>
      </c>
      <c r="E856" s="202" t="s">
        <v>238</v>
      </c>
      <c r="F856" s="203">
        <v>39264</v>
      </c>
      <c r="G856" s="202" t="s">
        <v>239</v>
      </c>
      <c r="H856" s="202" t="s">
        <v>2332</v>
      </c>
    </row>
    <row r="857" spans="1:8">
      <c r="A857" s="202" t="s">
        <v>235</v>
      </c>
      <c r="B857" s="202">
        <v>811005</v>
      </c>
      <c r="C857" s="202" t="s">
        <v>72</v>
      </c>
      <c r="D857" s="202" t="s">
        <v>1558</v>
      </c>
      <c r="E857" s="202" t="s">
        <v>238</v>
      </c>
      <c r="F857" s="203">
        <v>39630</v>
      </c>
      <c r="G857" s="202" t="s">
        <v>239</v>
      </c>
      <c r="H857" s="202" t="s">
        <v>2333</v>
      </c>
    </row>
    <row r="858" spans="1:8">
      <c r="A858" s="202" t="s">
        <v>235</v>
      </c>
      <c r="B858" s="202">
        <v>812000</v>
      </c>
      <c r="C858" s="202" t="s">
        <v>1562</v>
      </c>
      <c r="D858" s="202" t="s">
        <v>1563</v>
      </c>
      <c r="E858" s="202" t="s">
        <v>238</v>
      </c>
      <c r="F858" s="203">
        <v>367</v>
      </c>
      <c r="G858" s="202" t="s">
        <v>239</v>
      </c>
      <c r="H858" s="202" t="s">
        <v>2334</v>
      </c>
    </row>
    <row r="859" spans="1:8">
      <c r="A859" s="202" t="s">
        <v>235</v>
      </c>
      <c r="B859" s="202">
        <v>812004</v>
      </c>
      <c r="C859" s="202" t="s">
        <v>2335</v>
      </c>
      <c r="D859" s="202" t="s">
        <v>2336</v>
      </c>
      <c r="E859" s="202" t="s">
        <v>994</v>
      </c>
      <c r="F859" s="203">
        <v>367</v>
      </c>
      <c r="G859" s="202" t="s">
        <v>239</v>
      </c>
    </row>
    <row r="860" spans="1:8">
      <c r="A860" s="202" t="s">
        <v>235</v>
      </c>
      <c r="B860" s="202">
        <v>812005</v>
      </c>
      <c r="C860" s="202" t="s">
        <v>2337</v>
      </c>
      <c r="D860" s="202" t="s">
        <v>2336</v>
      </c>
      <c r="E860" s="202" t="s">
        <v>994</v>
      </c>
      <c r="F860" s="203">
        <v>367</v>
      </c>
      <c r="G860" s="202" t="s">
        <v>239</v>
      </c>
    </row>
    <row r="861" spans="1:8">
      <c r="A861" s="202" t="s">
        <v>235</v>
      </c>
      <c r="B861" s="202">
        <v>812006</v>
      </c>
      <c r="C861" s="202" t="s">
        <v>2338</v>
      </c>
      <c r="D861" s="202" t="s">
        <v>2336</v>
      </c>
      <c r="E861" s="202" t="s">
        <v>994</v>
      </c>
      <c r="F861" s="203">
        <v>367</v>
      </c>
      <c r="G861" s="202" t="s">
        <v>239</v>
      </c>
    </row>
    <row r="862" spans="1:8">
      <c r="A862" s="202" t="s">
        <v>235</v>
      </c>
      <c r="B862" s="202">
        <v>813000</v>
      </c>
      <c r="C862" s="202" t="s">
        <v>1565</v>
      </c>
      <c r="D862" s="202" t="s">
        <v>1566</v>
      </c>
      <c r="E862" s="202" t="s">
        <v>238</v>
      </c>
      <c r="F862" s="203">
        <v>367</v>
      </c>
      <c r="G862" s="202" t="s">
        <v>239</v>
      </c>
      <c r="H862" s="202" t="s">
        <v>2339</v>
      </c>
    </row>
    <row r="863" spans="1:8">
      <c r="A863" s="202" t="s">
        <v>235</v>
      </c>
      <c r="B863" s="202">
        <v>813110</v>
      </c>
      <c r="C863" s="202" t="s">
        <v>1568</v>
      </c>
      <c r="D863" s="202" t="s">
        <v>1569</v>
      </c>
      <c r="E863" s="202" t="s">
        <v>238</v>
      </c>
      <c r="F863" s="203">
        <v>39995</v>
      </c>
      <c r="G863" s="202" t="s">
        <v>239</v>
      </c>
      <c r="H863" s="202" t="s">
        <v>2340</v>
      </c>
    </row>
    <row r="864" spans="1:8">
      <c r="A864" s="202" t="s">
        <v>235</v>
      </c>
      <c r="B864" s="202">
        <v>813200</v>
      </c>
      <c r="C864" s="202" t="s">
        <v>1571</v>
      </c>
      <c r="D864" s="202" t="s">
        <v>1572</v>
      </c>
      <c r="E864" s="202" t="s">
        <v>238</v>
      </c>
      <c r="F864" s="203">
        <v>39995</v>
      </c>
      <c r="G864" s="202" t="s">
        <v>239</v>
      </c>
      <c r="H864" s="202" t="s">
        <v>2341</v>
      </c>
    </row>
    <row r="865" spans="1:8">
      <c r="A865" s="202" t="s">
        <v>235</v>
      </c>
      <c r="B865" s="202">
        <v>813300</v>
      </c>
      <c r="C865" s="202" t="s">
        <v>1574</v>
      </c>
      <c r="D865" s="202" t="s">
        <v>1575</v>
      </c>
      <c r="E865" s="202" t="s">
        <v>238</v>
      </c>
      <c r="F865" s="203">
        <v>39995</v>
      </c>
      <c r="G865" s="202" t="s">
        <v>239</v>
      </c>
      <c r="H865" s="202" t="s">
        <v>2342</v>
      </c>
    </row>
    <row r="866" spans="1:8">
      <c r="A866" s="202" t="s">
        <v>235</v>
      </c>
      <c r="B866" s="202">
        <v>813400</v>
      </c>
      <c r="C866" s="202" t="s">
        <v>1577</v>
      </c>
      <c r="D866" s="202" t="s">
        <v>1578</v>
      </c>
      <c r="E866" s="202" t="s">
        <v>238</v>
      </c>
      <c r="F866" s="203">
        <v>39995</v>
      </c>
      <c r="G866" s="202" t="s">
        <v>239</v>
      </c>
      <c r="H866" s="202" t="s">
        <v>2343</v>
      </c>
    </row>
    <row r="867" spans="1:8">
      <c r="A867" s="202" t="s">
        <v>235</v>
      </c>
      <c r="B867" s="202">
        <v>813500</v>
      </c>
      <c r="C867" s="202" t="s">
        <v>2344</v>
      </c>
      <c r="D867" s="202" t="s">
        <v>2345</v>
      </c>
      <c r="E867" s="202" t="s">
        <v>238</v>
      </c>
      <c r="F867" s="203">
        <v>39995</v>
      </c>
      <c r="G867" s="202" t="s">
        <v>239</v>
      </c>
      <c r="H867" s="202" t="s">
        <v>2346</v>
      </c>
    </row>
    <row r="868" spans="1:8">
      <c r="A868" s="202" t="s">
        <v>235</v>
      </c>
      <c r="B868" s="202">
        <v>813800</v>
      </c>
      <c r="C868" s="202" t="s">
        <v>1583</v>
      </c>
      <c r="D868" s="202" t="s">
        <v>1584</v>
      </c>
      <c r="E868" s="202" t="s">
        <v>238</v>
      </c>
      <c r="F868" s="203">
        <v>39995</v>
      </c>
      <c r="G868" s="202" t="s">
        <v>239</v>
      </c>
      <c r="H868" s="202" t="s">
        <v>2347</v>
      </c>
    </row>
    <row r="869" spans="1:8">
      <c r="A869" s="202" t="s">
        <v>235</v>
      </c>
      <c r="B869" s="202">
        <v>814000</v>
      </c>
      <c r="C869" s="202" t="s">
        <v>1585</v>
      </c>
      <c r="D869" s="202" t="s">
        <v>1558</v>
      </c>
      <c r="E869" s="202" t="s">
        <v>238</v>
      </c>
      <c r="F869" s="203">
        <v>367</v>
      </c>
      <c r="G869" s="202" t="s">
        <v>239</v>
      </c>
      <c r="H869" s="202" t="s">
        <v>2348</v>
      </c>
    </row>
    <row r="870" spans="1:8">
      <c r="A870" s="202" t="s">
        <v>235</v>
      </c>
      <c r="B870" s="202">
        <v>817000</v>
      </c>
      <c r="C870" s="202" t="s">
        <v>73</v>
      </c>
      <c r="D870" s="202" t="s">
        <v>2349</v>
      </c>
      <c r="E870" s="202" t="s">
        <v>238</v>
      </c>
      <c r="F870" s="203">
        <v>367</v>
      </c>
      <c r="G870" s="202" t="s">
        <v>239</v>
      </c>
      <c r="H870" s="202" t="s">
        <v>2350</v>
      </c>
    </row>
    <row r="871" spans="1:8">
      <c r="A871" s="202" t="s">
        <v>235</v>
      </c>
      <c r="B871" s="202">
        <v>818000</v>
      </c>
      <c r="C871" s="202" t="s">
        <v>74</v>
      </c>
      <c r="D871" s="202" t="s">
        <v>1558</v>
      </c>
      <c r="E871" s="202" t="s">
        <v>238</v>
      </c>
      <c r="F871" s="203">
        <v>367</v>
      </c>
      <c r="G871" s="202" t="s">
        <v>239</v>
      </c>
      <c r="H871" s="202" t="s">
        <v>2351</v>
      </c>
    </row>
    <row r="872" spans="1:8">
      <c r="A872" s="202" t="s">
        <v>235</v>
      </c>
      <c r="B872" s="202">
        <v>819000</v>
      </c>
      <c r="C872" s="202" t="s">
        <v>2352</v>
      </c>
      <c r="D872" s="202" t="s">
        <v>2353</v>
      </c>
      <c r="E872" s="202" t="s">
        <v>238</v>
      </c>
      <c r="F872" s="203">
        <v>38534</v>
      </c>
      <c r="G872" s="202" t="s">
        <v>239</v>
      </c>
      <c r="H872" s="202" t="s">
        <v>2354</v>
      </c>
    </row>
    <row r="873" spans="1:8" ht="300">
      <c r="A873" s="202" t="s">
        <v>235</v>
      </c>
      <c r="B873" s="202">
        <v>819001</v>
      </c>
      <c r="C873" s="202" t="s">
        <v>2355</v>
      </c>
      <c r="D873" s="202" t="s">
        <v>1592</v>
      </c>
      <c r="E873" s="202" t="s">
        <v>238</v>
      </c>
      <c r="F873" s="203">
        <v>38899</v>
      </c>
      <c r="G873" s="202" t="s">
        <v>239</v>
      </c>
      <c r="H873" s="204" t="s">
        <v>2356</v>
      </c>
    </row>
    <row r="874" spans="1:8">
      <c r="A874" s="202" t="s">
        <v>235</v>
      </c>
      <c r="B874" s="202">
        <v>819500</v>
      </c>
      <c r="C874" s="202" t="s">
        <v>2357</v>
      </c>
      <c r="D874" s="202" t="s">
        <v>1558</v>
      </c>
      <c r="E874" s="202" t="s">
        <v>238</v>
      </c>
      <c r="F874" s="203">
        <v>41821</v>
      </c>
      <c r="G874" s="202" t="s">
        <v>239</v>
      </c>
      <c r="H874" s="202" t="s">
        <v>1596</v>
      </c>
    </row>
    <row r="875" spans="1:8">
      <c r="A875" s="202" t="s">
        <v>235</v>
      </c>
      <c r="B875" s="202">
        <v>819999</v>
      </c>
      <c r="C875" s="202" t="s">
        <v>2358</v>
      </c>
      <c r="D875" s="202" t="s">
        <v>1558</v>
      </c>
      <c r="E875" s="202" t="s">
        <v>238</v>
      </c>
      <c r="F875" s="203">
        <v>41456</v>
      </c>
      <c r="G875" s="202" t="s">
        <v>239</v>
      </c>
      <c r="H875" s="202" t="s">
        <v>991</v>
      </c>
    </row>
    <row r="876" spans="1:8">
      <c r="A876" s="202" t="s">
        <v>235</v>
      </c>
      <c r="B876" s="202">
        <v>820800</v>
      </c>
      <c r="C876" s="202" t="s">
        <v>2359</v>
      </c>
      <c r="D876" s="202" t="s">
        <v>2360</v>
      </c>
      <c r="E876" s="202" t="s">
        <v>238</v>
      </c>
      <c r="F876" s="203">
        <v>42186</v>
      </c>
      <c r="G876" s="202" t="s">
        <v>239</v>
      </c>
      <c r="H876" s="202" t="s">
        <v>2361</v>
      </c>
    </row>
    <row r="877" spans="1:8">
      <c r="A877" s="202" t="s">
        <v>235</v>
      </c>
      <c r="B877" s="202">
        <v>820900</v>
      </c>
      <c r="C877" s="202" t="s">
        <v>89</v>
      </c>
      <c r="D877" s="202" t="s">
        <v>1558</v>
      </c>
      <c r="E877" s="202" t="s">
        <v>238</v>
      </c>
      <c r="F877" s="203">
        <v>39264</v>
      </c>
      <c r="G877" s="202" t="s">
        <v>239</v>
      </c>
      <c r="H877" s="202" t="s">
        <v>2361</v>
      </c>
    </row>
    <row r="878" spans="1:8">
      <c r="A878" s="202" t="s">
        <v>235</v>
      </c>
      <c r="B878" s="202">
        <v>830000</v>
      </c>
      <c r="C878" s="202" t="s">
        <v>2362</v>
      </c>
      <c r="D878" s="202" t="s">
        <v>2363</v>
      </c>
      <c r="E878" s="202" t="s">
        <v>238</v>
      </c>
      <c r="F878" s="203">
        <v>367</v>
      </c>
      <c r="G878" s="202" t="s">
        <v>239</v>
      </c>
      <c r="H878" s="202" t="s">
        <v>2364</v>
      </c>
    </row>
    <row r="879" spans="1:8">
      <c r="A879" s="202" t="s">
        <v>235</v>
      </c>
      <c r="B879" s="202">
        <v>831000</v>
      </c>
      <c r="C879" s="202" t="s">
        <v>2365</v>
      </c>
      <c r="D879" s="202" t="s">
        <v>2366</v>
      </c>
      <c r="E879" s="202" t="s">
        <v>238</v>
      </c>
      <c r="F879" s="203">
        <v>367</v>
      </c>
      <c r="G879" s="202" t="s">
        <v>239</v>
      </c>
      <c r="H879" s="202" t="s">
        <v>2367</v>
      </c>
    </row>
    <row r="880" spans="1:8">
      <c r="A880" s="202" t="s">
        <v>235</v>
      </c>
      <c r="B880" s="202">
        <v>831100</v>
      </c>
      <c r="C880" s="202" t="s">
        <v>2368</v>
      </c>
      <c r="D880" s="202" t="s">
        <v>2369</v>
      </c>
      <c r="E880" s="202" t="s">
        <v>238</v>
      </c>
      <c r="F880" s="203">
        <v>44743</v>
      </c>
      <c r="G880" s="202" t="s">
        <v>239</v>
      </c>
      <c r="H880" s="202" t="s">
        <v>2370</v>
      </c>
    </row>
    <row r="881" spans="1:8">
      <c r="A881" s="202" t="s">
        <v>235</v>
      </c>
      <c r="B881" s="202">
        <v>831200</v>
      </c>
      <c r="C881" s="202" t="s">
        <v>2371</v>
      </c>
      <c r="D881" s="202" t="s">
        <v>2369</v>
      </c>
      <c r="E881" s="202" t="s">
        <v>238</v>
      </c>
      <c r="F881" s="203">
        <v>44743</v>
      </c>
      <c r="G881" s="202" t="s">
        <v>239</v>
      </c>
      <c r="H881" s="202" t="s">
        <v>2372</v>
      </c>
    </row>
    <row r="882" spans="1:8">
      <c r="A882" s="202" t="s">
        <v>235</v>
      </c>
      <c r="B882" s="202">
        <v>831300</v>
      </c>
      <c r="C882" s="202" t="s">
        <v>2373</v>
      </c>
      <c r="D882" s="202" t="s">
        <v>2369</v>
      </c>
      <c r="E882" s="202" t="s">
        <v>238</v>
      </c>
      <c r="F882" s="203">
        <v>44743</v>
      </c>
      <c r="G882" s="202" t="s">
        <v>239</v>
      </c>
      <c r="H882" s="202" t="s">
        <v>2374</v>
      </c>
    </row>
    <row r="883" spans="1:8">
      <c r="A883" s="202" t="s">
        <v>235</v>
      </c>
      <c r="B883" s="202">
        <v>840000</v>
      </c>
      <c r="C883" s="202" t="s">
        <v>2375</v>
      </c>
      <c r="D883" s="202" t="s">
        <v>2376</v>
      </c>
      <c r="E883" s="202" t="s">
        <v>238</v>
      </c>
      <c r="F883" s="203">
        <v>367</v>
      </c>
      <c r="G883" s="202" t="s">
        <v>239</v>
      </c>
      <c r="H883" s="202" t="s">
        <v>2377</v>
      </c>
    </row>
    <row r="884" spans="1:8">
      <c r="A884" s="202" t="s">
        <v>235</v>
      </c>
      <c r="B884" s="202">
        <v>850000</v>
      </c>
      <c r="C884" s="202" t="s">
        <v>2378</v>
      </c>
      <c r="D884" s="202" t="s">
        <v>2379</v>
      </c>
      <c r="E884" s="202" t="s">
        <v>238</v>
      </c>
      <c r="F884" s="203">
        <v>367</v>
      </c>
      <c r="G884" s="202" t="s">
        <v>239</v>
      </c>
      <c r="H884" s="202" t="s">
        <v>2380</v>
      </c>
    </row>
    <row r="885" spans="1:8">
      <c r="A885" s="202" t="s">
        <v>235</v>
      </c>
      <c r="B885" s="202">
        <v>870000</v>
      </c>
      <c r="C885" s="202" t="s">
        <v>2381</v>
      </c>
      <c r="D885" s="202" t="s">
        <v>2382</v>
      </c>
      <c r="E885" s="202" t="s">
        <v>238</v>
      </c>
      <c r="F885" s="203">
        <v>367</v>
      </c>
      <c r="G885" s="202" t="s">
        <v>239</v>
      </c>
      <c r="H885" s="202" t="s">
        <v>2383</v>
      </c>
    </row>
    <row r="886" spans="1:8">
      <c r="A886" s="202" t="s">
        <v>235</v>
      </c>
      <c r="B886" s="202">
        <v>870100</v>
      </c>
      <c r="C886" s="202" t="s">
        <v>2384</v>
      </c>
      <c r="D886" s="202" t="s">
        <v>2385</v>
      </c>
      <c r="E886" s="202" t="s">
        <v>238</v>
      </c>
      <c r="F886" s="203">
        <v>39264</v>
      </c>
      <c r="G886" s="202" t="s">
        <v>239</v>
      </c>
      <c r="H886" s="202" t="s">
        <v>2386</v>
      </c>
    </row>
    <row r="887" spans="1:8">
      <c r="A887" s="202" t="s">
        <v>235</v>
      </c>
      <c r="B887" s="202">
        <v>880000</v>
      </c>
      <c r="C887" s="202" t="s">
        <v>2387</v>
      </c>
      <c r="D887" s="202" t="s">
        <v>2388</v>
      </c>
      <c r="E887" s="202" t="s">
        <v>238</v>
      </c>
      <c r="F887" s="203">
        <v>367</v>
      </c>
      <c r="G887" s="202" t="s">
        <v>239</v>
      </c>
      <c r="H887" s="202" t="s">
        <v>2389</v>
      </c>
    </row>
    <row r="888" spans="1:8">
      <c r="A888" s="202" t="s">
        <v>235</v>
      </c>
      <c r="B888" s="202">
        <v>890000</v>
      </c>
      <c r="C888" s="202" t="s">
        <v>2390</v>
      </c>
      <c r="D888" s="202" t="s">
        <v>2329</v>
      </c>
      <c r="E888" s="202" t="s">
        <v>238</v>
      </c>
      <c r="F888" s="203">
        <v>367</v>
      </c>
      <c r="G888" s="202" t="s">
        <v>239</v>
      </c>
      <c r="H888" s="202" t="s">
        <v>2391</v>
      </c>
    </row>
    <row r="889" spans="1:8">
      <c r="A889" s="202" t="s">
        <v>235</v>
      </c>
      <c r="B889" s="202">
        <v>891000</v>
      </c>
      <c r="C889" s="202" t="s">
        <v>2392</v>
      </c>
      <c r="D889" s="202" t="s">
        <v>2393</v>
      </c>
      <c r="E889" s="202" t="s">
        <v>238</v>
      </c>
      <c r="F889" s="203">
        <v>367</v>
      </c>
      <c r="G889" s="202" t="s">
        <v>239</v>
      </c>
      <c r="H889" s="202" t="s">
        <v>2394</v>
      </c>
    </row>
    <row r="890" spans="1:8">
      <c r="A890" s="202" t="s">
        <v>235</v>
      </c>
      <c r="B890" s="202">
        <v>899999</v>
      </c>
      <c r="C890" s="202" t="s">
        <v>2395</v>
      </c>
      <c r="D890" s="202" t="s">
        <v>2396</v>
      </c>
      <c r="E890" s="202" t="s">
        <v>238</v>
      </c>
      <c r="F890" s="203">
        <v>367</v>
      </c>
      <c r="G890" s="202" t="s">
        <v>239</v>
      </c>
      <c r="H890" s="202" t="s">
        <v>2397</v>
      </c>
    </row>
    <row r="891" spans="1:8">
      <c r="A891" s="202" t="s">
        <v>235</v>
      </c>
      <c r="B891" s="202" t="s">
        <v>2398</v>
      </c>
      <c r="C891" s="202" t="s">
        <v>2399</v>
      </c>
      <c r="D891" s="202" t="s">
        <v>2398</v>
      </c>
      <c r="E891" s="202" t="s">
        <v>994</v>
      </c>
      <c r="F891" s="203">
        <v>367</v>
      </c>
      <c r="G891" s="202" t="s">
        <v>239</v>
      </c>
    </row>
    <row r="892" spans="1:8">
      <c r="A892" s="202" t="s">
        <v>235</v>
      </c>
      <c r="B892" s="202" t="s">
        <v>2400</v>
      </c>
      <c r="C892" s="202" t="s">
        <v>2401</v>
      </c>
      <c r="D892" s="202" t="s">
        <v>2402</v>
      </c>
      <c r="E892" s="202" t="s">
        <v>994</v>
      </c>
      <c r="F892" s="203">
        <v>367</v>
      </c>
      <c r="G892" s="202" t="s">
        <v>239</v>
      </c>
    </row>
    <row r="893" spans="1:8">
      <c r="A893" s="202" t="s">
        <v>235</v>
      </c>
      <c r="B893" s="202" t="s">
        <v>2403</v>
      </c>
      <c r="C893" s="202" t="s">
        <v>2404</v>
      </c>
      <c r="D893" s="202" t="s">
        <v>2405</v>
      </c>
      <c r="E893" s="202" t="s">
        <v>994</v>
      </c>
      <c r="F893" s="203">
        <v>367</v>
      </c>
      <c r="G893" s="202" t="s">
        <v>239</v>
      </c>
    </row>
    <row r="894" spans="1:8">
      <c r="A894" s="202" t="s">
        <v>235</v>
      </c>
      <c r="B894" s="202" t="s">
        <v>2406</v>
      </c>
      <c r="C894" s="202" t="s">
        <v>2407</v>
      </c>
      <c r="D894" s="202" t="s">
        <v>2408</v>
      </c>
      <c r="E894" s="202" t="s">
        <v>994</v>
      </c>
      <c r="F894" s="203">
        <v>367</v>
      </c>
      <c r="G894" s="202" t="s">
        <v>239</v>
      </c>
    </row>
    <row r="895" spans="1:8">
      <c r="A895" s="202" t="s">
        <v>235</v>
      </c>
      <c r="B895" s="202" t="s">
        <v>2409</v>
      </c>
      <c r="C895" s="202" t="s">
        <v>2410</v>
      </c>
      <c r="D895" s="202" t="s">
        <v>2409</v>
      </c>
      <c r="E895" s="202" t="s">
        <v>994</v>
      </c>
      <c r="F895" s="203">
        <v>367</v>
      </c>
      <c r="G895" s="202" t="s">
        <v>239</v>
      </c>
    </row>
    <row r="896" spans="1:8">
      <c r="A896" s="202" t="s">
        <v>235</v>
      </c>
      <c r="B896" s="202" t="s">
        <v>2411</v>
      </c>
      <c r="C896" s="202" t="s">
        <v>2412</v>
      </c>
      <c r="D896" s="202" t="s">
        <v>2336</v>
      </c>
      <c r="E896" s="202" t="s">
        <v>994</v>
      </c>
      <c r="F896" s="203">
        <v>367</v>
      </c>
      <c r="G896" s="202" t="s">
        <v>239</v>
      </c>
    </row>
    <row r="897" spans="1:8">
      <c r="A897" s="202" t="s">
        <v>235</v>
      </c>
      <c r="B897" s="202" t="s">
        <v>2413</v>
      </c>
      <c r="C897" s="202" t="s">
        <v>2414</v>
      </c>
      <c r="D897" s="202" t="s">
        <v>2415</v>
      </c>
      <c r="E897" s="202" t="s">
        <v>994</v>
      </c>
      <c r="F897" s="203">
        <v>367</v>
      </c>
      <c r="G897" s="202" t="s">
        <v>239</v>
      </c>
    </row>
    <row r="898" spans="1:8">
      <c r="A898" s="202" t="s">
        <v>235</v>
      </c>
      <c r="B898" s="202" t="s">
        <v>2416</v>
      </c>
      <c r="C898" s="202" t="s">
        <v>2417</v>
      </c>
      <c r="D898" s="202" t="s">
        <v>2418</v>
      </c>
      <c r="E898" s="202" t="s">
        <v>994</v>
      </c>
      <c r="F898" s="203">
        <v>367</v>
      </c>
      <c r="G898" s="202" t="s">
        <v>239</v>
      </c>
    </row>
    <row r="899" spans="1:8">
      <c r="A899" s="202" t="s">
        <v>235</v>
      </c>
      <c r="B899" s="202">
        <v>112050</v>
      </c>
      <c r="C899" s="202" t="s">
        <v>2419</v>
      </c>
      <c r="D899" s="202" t="s">
        <v>251</v>
      </c>
      <c r="E899" s="202" t="s">
        <v>238</v>
      </c>
      <c r="F899" s="203">
        <v>41153</v>
      </c>
      <c r="G899" s="202" t="s">
        <v>2420</v>
      </c>
    </row>
    <row r="900" spans="1:8">
      <c r="A900" s="202" t="s">
        <v>235</v>
      </c>
      <c r="B900" s="202">
        <v>112605</v>
      </c>
      <c r="C900" s="202" t="s">
        <v>2421</v>
      </c>
      <c r="D900" s="202" t="s">
        <v>2422</v>
      </c>
      <c r="E900" s="202" t="s">
        <v>238</v>
      </c>
      <c r="F900" s="203">
        <v>43282</v>
      </c>
      <c r="G900" s="202" t="s">
        <v>2420</v>
      </c>
    </row>
    <row r="901" spans="1:8">
      <c r="A901" s="202" t="s">
        <v>235</v>
      </c>
      <c r="B901" s="202">
        <v>112705</v>
      </c>
      <c r="C901" s="202" t="s">
        <v>2423</v>
      </c>
      <c r="D901" s="202" t="s">
        <v>2424</v>
      </c>
      <c r="E901" s="202" t="s">
        <v>238</v>
      </c>
      <c r="F901" s="203">
        <v>44378</v>
      </c>
      <c r="G901" s="202" t="s">
        <v>2420</v>
      </c>
    </row>
    <row r="902" spans="1:8">
      <c r="A902" s="202" t="s">
        <v>235</v>
      </c>
      <c r="B902" s="202">
        <v>112800</v>
      </c>
      <c r="C902" s="202" t="s">
        <v>2425</v>
      </c>
      <c r="D902" s="202" t="s">
        <v>2426</v>
      </c>
      <c r="E902" s="202" t="s">
        <v>238</v>
      </c>
      <c r="F902" s="203">
        <v>43282</v>
      </c>
      <c r="G902" s="202" t="s">
        <v>2420</v>
      </c>
      <c r="H902" s="202" t="s">
        <v>2427</v>
      </c>
    </row>
    <row r="903" spans="1:8">
      <c r="A903" s="202" t="s">
        <v>235</v>
      </c>
      <c r="B903" s="202">
        <v>112850</v>
      </c>
      <c r="C903" s="202" t="s">
        <v>2428</v>
      </c>
      <c r="D903" s="202" t="s">
        <v>2429</v>
      </c>
      <c r="E903" s="202" t="s">
        <v>238</v>
      </c>
      <c r="F903" s="203">
        <v>44255</v>
      </c>
      <c r="G903" s="202" t="s">
        <v>2420</v>
      </c>
      <c r="H903" s="202" t="s">
        <v>2430</v>
      </c>
    </row>
    <row r="904" spans="1:8">
      <c r="A904" s="202" t="s">
        <v>235</v>
      </c>
      <c r="B904" s="202">
        <v>114000</v>
      </c>
      <c r="C904" s="202" t="s">
        <v>2431</v>
      </c>
      <c r="D904" s="202" t="s">
        <v>266</v>
      </c>
      <c r="E904" s="202" t="s">
        <v>238</v>
      </c>
      <c r="F904" s="203">
        <v>42961</v>
      </c>
      <c r="G904" s="202" t="s">
        <v>2420</v>
      </c>
      <c r="H904" s="202" t="s">
        <v>2432</v>
      </c>
    </row>
    <row r="905" spans="1:8" ht="90">
      <c r="A905" s="202" t="s">
        <v>235</v>
      </c>
      <c r="B905" s="202">
        <v>118100</v>
      </c>
      <c r="C905" s="202" t="s">
        <v>2433</v>
      </c>
      <c r="D905" s="202" t="s">
        <v>2434</v>
      </c>
      <c r="E905" s="202" t="s">
        <v>238</v>
      </c>
      <c r="F905" s="203">
        <v>42479</v>
      </c>
      <c r="G905" s="202" t="s">
        <v>2420</v>
      </c>
      <c r="H905" s="204" t="s">
        <v>2435</v>
      </c>
    </row>
    <row r="906" spans="1:8" ht="105">
      <c r="A906" s="202" t="s">
        <v>235</v>
      </c>
      <c r="B906" s="202">
        <v>124998</v>
      </c>
      <c r="C906" s="202" t="s">
        <v>2436</v>
      </c>
      <c r="D906" s="202" t="s">
        <v>2437</v>
      </c>
      <c r="E906" s="202" t="s">
        <v>238</v>
      </c>
      <c r="F906" s="203">
        <v>42479</v>
      </c>
      <c r="G906" s="202" t="s">
        <v>2420</v>
      </c>
      <c r="H906" s="204" t="s">
        <v>2438</v>
      </c>
    </row>
    <row r="907" spans="1:8" ht="105">
      <c r="A907" s="202" t="s">
        <v>235</v>
      </c>
      <c r="B907" s="202">
        <v>124999</v>
      </c>
      <c r="C907" s="202" t="s">
        <v>2439</v>
      </c>
      <c r="D907" s="202" t="s">
        <v>2440</v>
      </c>
      <c r="E907" s="202" t="s">
        <v>238</v>
      </c>
      <c r="F907" s="203">
        <v>42479</v>
      </c>
      <c r="G907" s="202" t="s">
        <v>2420</v>
      </c>
      <c r="H907" s="204" t="s">
        <v>2441</v>
      </c>
    </row>
    <row r="908" spans="1:8">
      <c r="A908" s="202" t="s">
        <v>235</v>
      </c>
      <c r="B908" s="202">
        <v>138101</v>
      </c>
      <c r="C908" s="202" t="s">
        <v>2442</v>
      </c>
      <c r="D908" s="202" t="s">
        <v>2443</v>
      </c>
      <c r="E908" s="202" t="s">
        <v>238</v>
      </c>
      <c r="F908" s="203">
        <v>40438</v>
      </c>
      <c r="G908" s="202" t="s">
        <v>2420</v>
      </c>
    </row>
    <row r="909" spans="1:8">
      <c r="A909" s="202" t="s">
        <v>235</v>
      </c>
      <c r="B909" s="202">
        <v>138102</v>
      </c>
      <c r="C909" s="202" t="s">
        <v>2444</v>
      </c>
      <c r="D909" s="202" t="s">
        <v>2445</v>
      </c>
      <c r="E909" s="202" t="s">
        <v>238</v>
      </c>
      <c r="F909" s="203">
        <v>40438</v>
      </c>
      <c r="G909" s="202" t="s">
        <v>2420</v>
      </c>
    </row>
    <row r="910" spans="1:8">
      <c r="A910" s="202" t="s">
        <v>235</v>
      </c>
      <c r="B910" s="202">
        <v>161000</v>
      </c>
      <c r="C910" s="202" t="s">
        <v>2446</v>
      </c>
      <c r="D910" s="202" t="s">
        <v>2447</v>
      </c>
      <c r="E910" s="202" t="s">
        <v>238</v>
      </c>
      <c r="F910" s="203">
        <v>42758</v>
      </c>
      <c r="G910" s="202" t="s">
        <v>2420</v>
      </c>
      <c r="H910" s="202" t="s">
        <v>2448</v>
      </c>
    </row>
    <row r="911" spans="1:8">
      <c r="A911" s="202" t="s">
        <v>235</v>
      </c>
      <c r="B911" s="202">
        <v>211100</v>
      </c>
      <c r="C911" s="202" t="s">
        <v>2449</v>
      </c>
      <c r="D911" s="202" t="s">
        <v>2450</v>
      </c>
      <c r="E911" s="202" t="s">
        <v>238</v>
      </c>
      <c r="F911" s="203">
        <v>40486</v>
      </c>
      <c r="G911" s="202" t="s">
        <v>2420</v>
      </c>
    </row>
    <row r="912" spans="1:8">
      <c r="A912" s="202" t="s">
        <v>235</v>
      </c>
      <c r="B912" s="202">
        <v>213200</v>
      </c>
      <c r="C912" s="202" t="s">
        <v>2451</v>
      </c>
      <c r="D912" s="202" t="s">
        <v>608</v>
      </c>
      <c r="E912" s="202" t="s">
        <v>238</v>
      </c>
      <c r="F912" s="203">
        <v>39264</v>
      </c>
      <c r="G912" s="202" t="s">
        <v>2420</v>
      </c>
    </row>
    <row r="913" spans="1:8">
      <c r="A913" s="202" t="s">
        <v>235</v>
      </c>
      <c r="B913" s="202">
        <v>214200</v>
      </c>
      <c r="C913" s="202" t="s">
        <v>2452</v>
      </c>
      <c r="D913" s="202" t="s">
        <v>614</v>
      </c>
      <c r="E913" s="202" t="s">
        <v>238</v>
      </c>
      <c r="F913" s="203">
        <v>39264</v>
      </c>
      <c r="G913" s="202" t="s">
        <v>2420</v>
      </c>
    </row>
    <row r="914" spans="1:8">
      <c r="A914" s="202" t="s">
        <v>235</v>
      </c>
      <c r="B914" s="202">
        <v>215200</v>
      </c>
      <c r="C914" s="202" t="s">
        <v>2453</v>
      </c>
      <c r="D914" s="202" t="s">
        <v>2454</v>
      </c>
      <c r="E914" s="202" t="s">
        <v>238</v>
      </c>
      <c r="F914" s="203">
        <v>39264</v>
      </c>
      <c r="G914" s="202" t="s">
        <v>2420</v>
      </c>
    </row>
    <row r="915" spans="1:8">
      <c r="A915" s="202" t="s">
        <v>235</v>
      </c>
      <c r="B915" s="202">
        <v>216200</v>
      </c>
      <c r="C915" s="202" t="s">
        <v>2455</v>
      </c>
      <c r="D915" s="202" t="s">
        <v>620</v>
      </c>
      <c r="E915" s="202" t="s">
        <v>238</v>
      </c>
      <c r="F915" s="203">
        <v>39264</v>
      </c>
      <c r="G915" s="202" t="s">
        <v>2420</v>
      </c>
    </row>
    <row r="916" spans="1:8">
      <c r="A916" s="202" t="s">
        <v>235</v>
      </c>
      <c r="B916" s="202">
        <v>220000</v>
      </c>
      <c r="C916" s="202" t="s">
        <v>2456</v>
      </c>
      <c r="D916" s="202" t="s">
        <v>2457</v>
      </c>
      <c r="E916" s="202" t="s">
        <v>238</v>
      </c>
      <c r="F916" s="203">
        <v>43282</v>
      </c>
      <c r="G916" s="202" t="s">
        <v>2420</v>
      </c>
      <c r="H916" s="202" t="s">
        <v>2458</v>
      </c>
    </row>
    <row r="917" spans="1:8">
      <c r="A917" s="202" t="s">
        <v>235</v>
      </c>
      <c r="B917" s="202">
        <v>251100</v>
      </c>
      <c r="C917" s="202" t="s">
        <v>2459</v>
      </c>
      <c r="D917" s="202" t="s">
        <v>2460</v>
      </c>
      <c r="E917" s="202" t="s">
        <v>238</v>
      </c>
      <c r="F917" s="203">
        <v>40490</v>
      </c>
      <c r="G917" s="202" t="s">
        <v>2420</v>
      </c>
    </row>
    <row r="918" spans="1:8">
      <c r="A918" s="202" t="s">
        <v>235</v>
      </c>
      <c r="B918" s="202">
        <v>252661</v>
      </c>
      <c r="C918" s="202" t="s">
        <v>2461</v>
      </c>
      <c r="D918" s="202" t="s">
        <v>2462</v>
      </c>
      <c r="E918" s="202" t="s">
        <v>238</v>
      </c>
      <c r="F918" s="203">
        <v>41214</v>
      </c>
      <c r="G918" s="202" t="s">
        <v>2420</v>
      </c>
    </row>
    <row r="919" spans="1:8">
      <c r="A919" s="202" t="s">
        <v>235</v>
      </c>
      <c r="B919" s="202">
        <v>252665</v>
      </c>
      <c r="C919" s="202" t="s">
        <v>2463</v>
      </c>
      <c r="D919" s="202" t="s">
        <v>2464</v>
      </c>
      <c r="E919" s="202" t="s">
        <v>238</v>
      </c>
      <c r="F919" s="203">
        <v>41214</v>
      </c>
      <c r="G919" s="202" t="s">
        <v>2420</v>
      </c>
    </row>
    <row r="920" spans="1:8">
      <c r="A920" s="202" t="s">
        <v>235</v>
      </c>
      <c r="B920" s="202">
        <v>252666</v>
      </c>
      <c r="C920" s="202" t="s">
        <v>2465</v>
      </c>
      <c r="D920" s="202" t="s">
        <v>1812</v>
      </c>
      <c r="E920" s="202" t="s">
        <v>238</v>
      </c>
      <c r="F920" s="203">
        <v>41214</v>
      </c>
      <c r="G920" s="202" t="s">
        <v>2420</v>
      </c>
    </row>
    <row r="921" spans="1:8">
      <c r="A921" s="202" t="s">
        <v>235</v>
      </c>
      <c r="B921" s="202">
        <v>296200</v>
      </c>
      <c r="C921" s="202" t="s">
        <v>2466</v>
      </c>
      <c r="D921" s="202" t="s">
        <v>2467</v>
      </c>
      <c r="E921" s="202" t="s">
        <v>238</v>
      </c>
      <c r="F921" s="203">
        <v>43647</v>
      </c>
      <c r="G921" s="202" t="s">
        <v>2420</v>
      </c>
      <c r="H921" s="202" t="s">
        <v>2468</v>
      </c>
    </row>
    <row r="922" spans="1:8">
      <c r="A922" s="202" t="s">
        <v>235</v>
      </c>
      <c r="B922" s="202">
        <v>296300</v>
      </c>
      <c r="C922" s="202" t="s">
        <v>2469</v>
      </c>
      <c r="D922" s="202" t="s">
        <v>2470</v>
      </c>
      <c r="E922" s="202" t="s">
        <v>238</v>
      </c>
      <c r="F922" s="203">
        <v>43647</v>
      </c>
      <c r="G922" s="202" t="s">
        <v>2420</v>
      </c>
      <c r="H922" s="202" t="s">
        <v>2471</v>
      </c>
    </row>
    <row r="923" spans="1:8">
      <c r="A923" s="202" t="s">
        <v>235</v>
      </c>
      <c r="B923" s="202">
        <v>320000</v>
      </c>
      <c r="C923" s="202" t="s">
        <v>2472</v>
      </c>
      <c r="D923" s="202" t="s">
        <v>306</v>
      </c>
      <c r="E923" s="202" t="s">
        <v>238</v>
      </c>
      <c r="F923" s="203">
        <v>42370</v>
      </c>
      <c r="G923" s="202" t="s">
        <v>2420</v>
      </c>
    </row>
    <row r="924" spans="1:8">
      <c r="A924" s="202" t="s">
        <v>235</v>
      </c>
      <c r="B924" s="202">
        <v>330000</v>
      </c>
      <c r="C924" s="202" t="s">
        <v>2473</v>
      </c>
      <c r="D924" s="202" t="s">
        <v>978</v>
      </c>
      <c r="E924" s="202" t="s">
        <v>238</v>
      </c>
      <c r="F924" s="203">
        <v>42370</v>
      </c>
      <c r="G924" s="202" t="s">
        <v>2420</v>
      </c>
    </row>
    <row r="925" spans="1:8">
      <c r="A925" s="202" t="s">
        <v>235</v>
      </c>
      <c r="B925" s="202">
        <v>340000</v>
      </c>
      <c r="C925" s="202" t="s">
        <v>2474</v>
      </c>
      <c r="D925" s="202" t="s">
        <v>2475</v>
      </c>
      <c r="E925" s="202" t="s">
        <v>238</v>
      </c>
      <c r="F925" s="203">
        <v>42370</v>
      </c>
      <c r="G925" s="202" t="s">
        <v>2420</v>
      </c>
    </row>
    <row r="926" spans="1:8">
      <c r="A926" s="202" t="s">
        <v>235</v>
      </c>
      <c r="B926" s="202">
        <v>352000</v>
      </c>
      <c r="C926" s="202" t="s">
        <v>2476</v>
      </c>
      <c r="D926" s="202" t="s">
        <v>268</v>
      </c>
      <c r="E926" s="202" t="s">
        <v>238</v>
      </c>
      <c r="F926" s="203">
        <v>42370</v>
      </c>
      <c r="G926" s="202" t="s">
        <v>2420</v>
      </c>
    </row>
    <row r="927" spans="1:8">
      <c r="A927" s="202" t="s">
        <v>235</v>
      </c>
      <c r="B927" s="202">
        <v>355000</v>
      </c>
      <c r="C927" s="202" t="s">
        <v>2477</v>
      </c>
      <c r="D927" s="202" t="s">
        <v>2302</v>
      </c>
      <c r="E927" s="202" t="s">
        <v>238</v>
      </c>
      <c r="F927" s="203">
        <v>42370</v>
      </c>
      <c r="G927" s="202" t="s">
        <v>2420</v>
      </c>
    </row>
    <row r="928" spans="1:8">
      <c r="A928" s="202" t="s">
        <v>235</v>
      </c>
      <c r="B928" s="202">
        <v>370000</v>
      </c>
      <c r="C928" s="202" t="s">
        <v>2478</v>
      </c>
      <c r="D928" s="202" t="s">
        <v>2479</v>
      </c>
      <c r="E928" s="202" t="s">
        <v>238</v>
      </c>
      <c r="F928" s="203">
        <v>42370</v>
      </c>
      <c r="G928" s="202" t="s">
        <v>2420</v>
      </c>
    </row>
    <row r="929" spans="1:7">
      <c r="A929" s="202" t="s">
        <v>235</v>
      </c>
      <c r="B929" s="202">
        <v>411110</v>
      </c>
      <c r="C929" s="202" t="s">
        <v>2480</v>
      </c>
      <c r="D929" s="202" t="s">
        <v>1000</v>
      </c>
      <c r="E929" s="202" t="s">
        <v>238</v>
      </c>
      <c r="F929" s="203">
        <v>40486</v>
      </c>
      <c r="G929" s="202" t="s">
        <v>2420</v>
      </c>
    </row>
    <row r="930" spans="1:7">
      <c r="A930" s="202" t="s">
        <v>235</v>
      </c>
      <c r="B930" s="202">
        <v>412110</v>
      </c>
      <c r="C930" s="202" t="s">
        <v>2481</v>
      </c>
      <c r="D930" s="202" t="s">
        <v>1065</v>
      </c>
      <c r="E930" s="202" t="s">
        <v>238</v>
      </c>
      <c r="F930" s="203">
        <v>41456</v>
      </c>
      <c r="G930" s="202" t="s">
        <v>2420</v>
      </c>
    </row>
    <row r="931" spans="1:7">
      <c r="A931" s="202" t="s">
        <v>235</v>
      </c>
      <c r="B931" s="202">
        <v>412120</v>
      </c>
      <c r="C931" s="202" t="s">
        <v>2482</v>
      </c>
      <c r="D931" s="202" t="s">
        <v>1065</v>
      </c>
      <c r="E931" s="202" t="s">
        <v>238</v>
      </c>
      <c r="F931" s="203">
        <v>41456</v>
      </c>
      <c r="G931" s="202" t="s">
        <v>2420</v>
      </c>
    </row>
    <row r="932" spans="1:7">
      <c r="A932" s="202" t="s">
        <v>235</v>
      </c>
      <c r="B932" s="202">
        <v>412130</v>
      </c>
      <c r="C932" s="202" t="s">
        <v>2483</v>
      </c>
      <c r="D932" s="202" t="s">
        <v>1065</v>
      </c>
      <c r="E932" s="202" t="s">
        <v>238</v>
      </c>
      <c r="F932" s="203">
        <v>41456</v>
      </c>
      <c r="G932" s="202" t="s">
        <v>2420</v>
      </c>
    </row>
    <row r="933" spans="1:7">
      <c r="A933" s="202" t="s">
        <v>235</v>
      </c>
      <c r="B933" s="202">
        <v>412140</v>
      </c>
      <c r="C933" s="202" t="s">
        <v>2484</v>
      </c>
      <c r="D933" s="202" t="s">
        <v>1065</v>
      </c>
      <c r="E933" s="202" t="s">
        <v>238</v>
      </c>
      <c r="F933" s="203">
        <v>41456</v>
      </c>
      <c r="G933" s="202" t="s">
        <v>2420</v>
      </c>
    </row>
    <row r="934" spans="1:7">
      <c r="A934" s="202" t="s">
        <v>235</v>
      </c>
      <c r="B934" s="202">
        <v>412150</v>
      </c>
      <c r="C934" s="202" t="s">
        <v>2485</v>
      </c>
      <c r="D934" s="202" t="s">
        <v>1065</v>
      </c>
      <c r="E934" s="202" t="s">
        <v>238</v>
      </c>
      <c r="F934" s="203">
        <v>41456</v>
      </c>
      <c r="G934" s="202" t="s">
        <v>2420</v>
      </c>
    </row>
    <row r="935" spans="1:7">
      <c r="A935" s="202" t="s">
        <v>235</v>
      </c>
      <c r="B935" s="202">
        <v>412210</v>
      </c>
      <c r="C935" s="202" t="s">
        <v>2486</v>
      </c>
      <c r="D935" s="202" t="s">
        <v>1103</v>
      </c>
      <c r="E935" s="202" t="s">
        <v>238</v>
      </c>
      <c r="F935" s="203">
        <v>41456</v>
      </c>
      <c r="G935" s="202" t="s">
        <v>2420</v>
      </c>
    </row>
    <row r="936" spans="1:7">
      <c r="A936" s="202" t="s">
        <v>235</v>
      </c>
      <c r="B936" s="202">
        <v>412220</v>
      </c>
      <c r="C936" s="202" t="s">
        <v>2487</v>
      </c>
      <c r="D936" s="202" t="s">
        <v>1103</v>
      </c>
      <c r="E936" s="202" t="s">
        <v>238</v>
      </c>
      <c r="F936" s="203">
        <v>41456</v>
      </c>
      <c r="G936" s="202" t="s">
        <v>2420</v>
      </c>
    </row>
    <row r="937" spans="1:7">
      <c r="A937" s="202" t="s">
        <v>235</v>
      </c>
      <c r="B937" s="202">
        <v>412230</v>
      </c>
      <c r="C937" s="202" t="s">
        <v>2488</v>
      </c>
      <c r="D937" s="202" t="s">
        <v>1106</v>
      </c>
      <c r="E937" s="202" t="s">
        <v>238</v>
      </c>
      <c r="F937" s="203">
        <v>41456</v>
      </c>
      <c r="G937" s="202" t="s">
        <v>2420</v>
      </c>
    </row>
    <row r="938" spans="1:7">
      <c r="A938" s="202" t="s">
        <v>235</v>
      </c>
      <c r="B938" s="202">
        <v>412240</v>
      </c>
      <c r="C938" s="202" t="s">
        <v>2489</v>
      </c>
      <c r="D938" s="202" t="s">
        <v>1103</v>
      </c>
      <c r="E938" s="202" t="s">
        <v>238</v>
      </c>
      <c r="F938" s="203">
        <v>41456</v>
      </c>
      <c r="G938" s="202" t="s">
        <v>2420</v>
      </c>
    </row>
    <row r="939" spans="1:7">
      <c r="A939" s="202" t="s">
        <v>235</v>
      </c>
      <c r="B939" s="202">
        <v>412250</v>
      </c>
      <c r="C939" s="202" t="s">
        <v>2490</v>
      </c>
      <c r="D939" s="202" t="s">
        <v>1106</v>
      </c>
      <c r="E939" s="202" t="s">
        <v>238</v>
      </c>
      <c r="F939" s="203">
        <v>41456</v>
      </c>
      <c r="G939" s="202" t="s">
        <v>2420</v>
      </c>
    </row>
    <row r="940" spans="1:7">
      <c r="A940" s="202" t="s">
        <v>235</v>
      </c>
      <c r="B940" s="202">
        <v>412260</v>
      </c>
      <c r="C940" s="202" t="s">
        <v>2491</v>
      </c>
      <c r="D940" s="202" t="s">
        <v>1106</v>
      </c>
      <c r="E940" s="202" t="s">
        <v>238</v>
      </c>
      <c r="F940" s="203">
        <v>41456</v>
      </c>
      <c r="G940" s="202" t="s">
        <v>2420</v>
      </c>
    </row>
    <row r="941" spans="1:7">
      <c r="A941" s="202" t="s">
        <v>235</v>
      </c>
      <c r="B941" s="202">
        <v>412310</v>
      </c>
      <c r="C941" s="202" t="s">
        <v>2492</v>
      </c>
      <c r="D941" s="202" t="s">
        <v>1115</v>
      </c>
      <c r="E941" s="202" t="s">
        <v>238</v>
      </c>
      <c r="F941" s="203">
        <v>41456</v>
      </c>
      <c r="G941" s="202" t="s">
        <v>2420</v>
      </c>
    </row>
    <row r="942" spans="1:7">
      <c r="A942" s="202" t="s">
        <v>235</v>
      </c>
      <c r="B942" s="202">
        <v>412320</v>
      </c>
      <c r="C942" s="202" t="s">
        <v>2493</v>
      </c>
      <c r="D942" s="202" t="s">
        <v>1115</v>
      </c>
      <c r="E942" s="202" t="s">
        <v>238</v>
      </c>
      <c r="F942" s="203">
        <v>41456</v>
      </c>
      <c r="G942" s="202" t="s">
        <v>2420</v>
      </c>
    </row>
    <row r="943" spans="1:7">
      <c r="A943" s="202" t="s">
        <v>235</v>
      </c>
      <c r="B943" s="202">
        <v>412330</v>
      </c>
      <c r="C943" s="202" t="s">
        <v>2494</v>
      </c>
      <c r="D943" s="202" t="s">
        <v>1115</v>
      </c>
      <c r="E943" s="202" t="s">
        <v>238</v>
      </c>
      <c r="F943" s="203">
        <v>41456</v>
      </c>
      <c r="G943" s="202" t="s">
        <v>2420</v>
      </c>
    </row>
    <row r="944" spans="1:7">
      <c r="A944" s="202" t="s">
        <v>235</v>
      </c>
      <c r="B944" s="202">
        <v>412340</v>
      </c>
      <c r="C944" s="202" t="s">
        <v>2495</v>
      </c>
      <c r="D944" s="202" t="s">
        <v>1115</v>
      </c>
      <c r="E944" s="202" t="s">
        <v>238</v>
      </c>
      <c r="F944" s="203">
        <v>41456</v>
      </c>
      <c r="G944" s="202" t="s">
        <v>2420</v>
      </c>
    </row>
    <row r="945" spans="1:7">
      <c r="A945" s="202" t="s">
        <v>235</v>
      </c>
      <c r="B945" s="202">
        <v>412350</v>
      </c>
      <c r="C945" s="202" t="s">
        <v>2496</v>
      </c>
      <c r="D945" s="202" t="s">
        <v>1115</v>
      </c>
      <c r="E945" s="202" t="s">
        <v>238</v>
      </c>
      <c r="F945" s="203">
        <v>41456</v>
      </c>
      <c r="G945" s="202" t="s">
        <v>2420</v>
      </c>
    </row>
    <row r="946" spans="1:7">
      <c r="A946" s="202" t="s">
        <v>235</v>
      </c>
      <c r="B946" s="202">
        <v>412410</v>
      </c>
      <c r="C946" s="202" t="s">
        <v>2497</v>
      </c>
      <c r="D946" s="202" t="s">
        <v>1123</v>
      </c>
      <c r="E946" s="202" t="s">
        <v>238</v>
      </c>
      <c r="F946" s="203">
        <v>41456</v>
      </c>
      <c r="G946" s="202" t="s">
        <v>2420</v>
      </c>
    </row>
    <row r="947" spans="1:7">
      <c r="A947" s="202" t="s">
        <v>235</v>
      </c>
      <c r="B947" s="202">
        <v>412420</v>
      </c>
      <c r="C947" s="202" t="s">
        <v>2498</v>
      </c>
      <c r="D947" s="202" t="s">
        <v>1123</v>
      </c>
      <c r="E947" s="202" t="s">
        <v>238</v>
      </c>
      <c r="F947" s="203">
        <v>41456</v>
      </c>
      <c r="G947" s="202" t="s">
        <v>2420</v>
      </c>
    </row>
    <row r="948" spans="1:7">
      <c r="A948" s="202" t="s">
        <v>235</v>
      </c>
      <c r="B948" s="202">
        <v>412430</v>
      </c>
      <c r="C948" s="202" t="s">
        <v>2499</v>
      </c>
      <c r="D948" s="202" t="s">
        <v>1123</v>
      </c>
      <c r="E948" s="202" t="s">
        <v>238</v>
      </c>
      <c r="F948" s="203">
        <v>41456</v>
      </c>
      <c r="G948" s="202" t="s">
        <v>2420</v>
      </c>
    </row>
    <row r="949" spans="1:7">
      <c r="A949" s="202" t="s">
        <v>235</v>
      </c>
      <c r="B949" s="202">
        <v>412440</v>
      </c>
      <c r="C949" s="202" t="s">
        <v>2500</v>
      </c>
      <c r="D949" s="202" t="s">
        <v>1123</v>
      </c>
      <c r="E949" s="202" t="s">
        <v>238</v>
      </c>
      <c r="F949" s="203">
        <v>41456</v>
      </c>
      <c r="G949" s="202" t="s">
        <v>2420</v>
      </c>
    </row>
    <row r="950" spans="1:7">
      <c r="A950" s="202" t="s">
        <v>235</v>
      </c>
      <c r="B950" s="202">
        <v>412450</v>
      </c>
      <c r="C950" s="202" t="s">
        <v>2501</v>
      </c>
      <c r="D950" s="202" t="s">
        <v>1123</v>
      </c>
      <c r="E950" s="202" t="s">
        <v>238</v>
      </c>
      <c r="F950" s="203">
        <v>41456</v>
      </c>
      <c r="G950" s="202" t="s">
        <v>2420</v>
      </c>
    </row>
    <row r="951" spans="1:7">
      <c r="A951" s="202" t="s">
        <v>235</v>
      </c>
      <c r="B951" s="202">
        <v>412500</v>
      </c>
      <c r="C951" s="202" t="s">
        <v>2502</v>
      </c>
      <c r="D951" s="202" t="s">
        <v>2503</v>
      </c>
      <c r="E951" s="202" t="s">
        <v>238</v>
      </c>
      <c r="F951" s="203">
        <v>41456</v>
      </c>
      <c r="G951" s="202" t="s">
        <v>2420</v>
      </c>
    </row>
    <row r="952" spans="1:7">
      <c r="A952" s="202" t="s">
        <v>235</v>
      </c>
      <c r="B952" s="202">
        <v>412510</v>
      </c>
      <c r="C952" s="202" t="s">
        <v>2504</v>
      </c>
      <c r="D952" s="202" t="s">
        <v>2505</v>
      </c>
      <c r="E952" s="202" t="s">
        <v>238</v>
      </c>
      <c r="F952" s="203">
        <v>41456</v>
      </c>
      <c r="G952" s="202" t="s">
        <v>2420</v>
      </c>
    </row>
    <row r="953" spans="1:7">
      <c r="A953" s="202" t="s">
        <v>235</v>
      </c>
      <c r="B953" s="202">
        <v>412520</v>
      </c>
      <c r="C953" s="202" t="s">
        <v>2506</v>
      </c>
      <c r="D953" s="202" t="s">
        <v>2505</v>
      </c>
      <c r="E953" s="202" t="s">
        <v>238</v>
      </c>
      <c r="F953" s="203">
        <v>41456</v>
      </c>
      <c r="G953" s="202" t="s">
        <v>2420</v>
      </c>
    </row>
    <row r="954" spans="1:7">
      <c r="A954" s="202" t="s">
        <v>235</v>
      </c>
      <c r="B954" s="202">
        <v>412530</v>
      </c>
      <c r="C954" s="202" t="s">
        <v>2507</v>
      </c>
      <c r="D954" s="202" t="s">
        <v>2505</v>
      </c>
      <c r="E954" s="202" t="s">
        <v>238</v>
      </c>
      <c r="F954" s="203">
        <v>41456</v>
      </c>
      <c r="G954" s="202" t="s">
        <v>2420</v>
      </c>
    </row>
    <row r="955" spans="1:7">
      <c r="A955" s="202" t="s">
        <v>235</v>
      </c>
      <c r="B955" s="202">
        <v>412540</v>
      </c>
      <c r="C955" s="202" t="s">
        <v>2508</v>
      </c>
      <c r="D955" s="202" t="s">
        <v>2505</v>
      </c>
      <c r="E955" s="202" t="s">
        <v>238</v>
      </c>
      <c r="F955" s="203">
        <v>42917</v>
      </c>
      <c r="G955" s="202" t="s">
        <v>2420</v>
      </c>
    </row>
    <row r="956" spans="1:7">
      <c r="A956" s="202" t="s">
        <v>235</v>
      </c>
      <c r="B956" s="202">
        <v>412550</v>
      </c>
      <c r="C956" s="202" t="s">
        <v>2509</v>
      </c>
      <c r="D956" s="202" t="s">
        <v>2505</v>
      </c>
      <c r="E956" s="202" t="s">
        <v>238</v>
      </c>
      <c r="F956" s="203">
        <v>41456</v>
      </c>
      <c r="G956" s="202" t="s">
        <v>2420</v>
      </c>
    </row>
    <row r="957" spans="1:7">
      <c r="A957" s="202" t="s">
        <v>235</v>
      </c>
      <c r="B957" s="202">
        <v>412560</v>
      </c>
      <c r="C957" s="202" t="s">
        <v>2510</v>
      </c>
      <c r="D957" s="202" t="s">
        <v>2505</v>
      </c>
      <c r="E957" s="202" t="s">
        <v>238</v>
      </c>
      <c r="F957" s="203">
        <v>41456</v>
      </c>
      <c r="G957" s="202" t="s">
        <v>2420</v>
      </c>
    </row>
    <row r="958" spans="1:7">
      <c r="A958" s="202" t="s">
        <v>235</v>
      </c>
      <c r="B958" s="202">
        <v>412610</v>
      </c>
      <c r="C958" s="202" t="s">
        <v>2511</v>
      </c>
      <c r="D958" s="202" t="s">
        <v>1129</v>
      </c>
      <c r="E958" s="202" t="s">
        <v>238</v>
      </c>
      <c r="F958" s="203">
        <v>41456</v>
      </c>
      <c r="G958" s="202" t="s">
        <v>2420</v>
      </c>
    </row>
    <row r="959" spans="1:7">
      <c r="A959" s="202" t="s">
        <v>235</v>
      </c>
      <c r="B959" s="202">
        <v>412620</v>
      </c>
      <c r="C959" s="202" t="s">
        <v>2512</v>
      </c>
      <c r="D959" s="202" t="s">
        <v>1129</v>
      </c>
      <c r="E959" s="202" t="s">
        <v>238</v>
      </c>
      <c r="F959" s="203">
        <v>41456</v>
      </c>
      <c r="G959" s="202" t="s">
        <v>2420</v>
      </c>
    </row>
    <row r="960" spans="1:7">
      <c r="A960" s="202" t="s">
        <v>235</v>
      </c>
      <c r="B960" s="202">
        <v>412630</v>
      </c>
      <c r="C960" s="202" t="s">
        <v>2513</v>
      </c>
      <c r="D960" s="202" t="s">
        <v>1129</v>
      </c>
      <c r="E960" s="202" t="s">
        <v>238</v>
      </c>
      <c r="F960" s="203">
        <v>41456</v>
      </c>
      <c r="G960" s="202" t="s">
        <v>2420</v>
      </c>
    </row>
    <row r="961" spans="1:7">
      <c r="A961" s="202" t="s">
        <v>235</v>
      </c>
      <c r="B961" s="202">
        <v>412640</v>
      </c>
      <c r="C961" s="202" t="s">
        <v>2514</v>
      </c>
      <c r="D961" s="202" t="s">
        <v>1129</v>
      </c>
      <c r="E961" s="202" t="s">
        <v>238</v>
      </c>
      <c r="F961" s="203">
        <v>41456</v>
      </c>
      <c r="G961" s="202" t="s">
        <v>2420</v>
      </c>
    </row>
    <row r="962" spans="1:7">
      <c r="A962" s="202" t="s">
        <v>235</v>
      </c>
      <c r="B962" s="202">
        <v>412710</v>
      </c>
      <c r="C962" s="202" t="s">
        <v>2515</v>
      </c>
      <c r="D962" s="202" t="s">
        <v>2516</v>
      </c>
      <c r="E962" s="202" t="s">
        <v>238</v>
      </c>
      <c r="F962" s="203">
        <v>41456</v>
      </c>
      <c r="G962" s="202" t="s">
        <v>2420</v>
      </c>
    </row>
    <row r="963" spans="1:7">
      <c r="A963" s="202" t="s">
        <v>235</v>
      </c>
      <c r="B963" s="202">
        <v>412720</v>
      </c>
      <c r="C963" s="202" t="s">
        <v>2517</v>
      </c>
      <c r="D963" s="202" t="s">
        <v>2518</v>
      </c>
      <c r="E963" s="202" t="s">
        <v>238</v>
      </c>
      <c r="F963" s="203">
        <v>41456</v>
      </c>
      <c r="G963" s="202" t="s">
        <v>2420</v>
      </c>
    </row>
    <row r="964" spans="1:7">
      <c r="A964" s="202" t="s">
        <v>235</v>
      </c>
      <c r="B964" s="202">
        <v>412730</v>
      </c>
      <c r="C964" s="202" t="s">
        <v>2519</v>
      </c>
      <c r="D964" s="202" t="s">
        <v>2518</v>
      </c>
      <c r="E964" s="202" t="s">
        <v>238</v>
      </c>
      <c r="F964" s="203">
        <v>41456</v>
      </c>
      <c r="G964" s="202" t="s">
        <v>2420</v>
      </c>
    </row>
    <row r="965" spans="1:7">
      <c r="A965" s="202" t="s">
        <v>235</v>
      </c>
      <c r="B965" s="202">
        <v>412740</v>
      </c>
      <c r="C965" s="202" t="s">
        <v>2520</v>
      </c>
      <c r="D965" s="202" t="s">
        <v>2518</v>
      </c>
      <c r="E965" s="202" t="s">
        <v>238</v>
      </c>
      <c r="F965" s="203">
        <v>41456</v>
      </c>
      <c r="G965" s="202" t="s">
        <v>2420</v>
      </c>
    </row>
    <row r="966" spans="1:7">
      <c r="A966" s="202" t="s">
        <v>235</v>
      </c>
      <c r="B966" s="202">
        <v>412750</v>
      </c>
      <c r="C966" s="202" t="s">
        <v>2521</v>
      </c>
      <c r="D966" s="202" t="s">
        <v>2522</v>
      </c>
      <c r="E966" s="202" t="s">
        <v>238</v>
      </c>
      <c r="F966" s="203">
        <v>41456</v>
      </c>
      <c r="G966" s="202" t="s">
        <v>2420</v>
      </c>
    </row>
    <row r="967" spans="1:7">
      <c r="A967" s="202" t="s">
        <v>235</v>
      </c>
      <c r="B967" s="202">
        <v>412810</v>
      </c>
      <c r="C967" s="202" t="s">
        <v>2523</v>
      </c>
      <c r="D967" s="202" t="s">
        <v>1136</v>
      </c>
      <c r="E967" s="202" t="s">
        <v>238</v>
      </c>
      <c r="F967" s="203">
        <v>41456</v>
      </c>
      <c r="G967" s="202" t="s">
        <v>2420</v>
      </c>
    </row>
    <row r="968" spans="1:7">
      <c r="A968" s="202" t="s">
        <v>235</v>
      </c>
      <c r="B968" s="202">
        <v>412820</v>
      </c>
      <c r="C968" s="202" t="s">
        <v>2524</v>
      </c>
      <c r="D968" s="202" t="s">
        <v>1136</v>
      </c>
      <c r="E968" s="202" t="s">
        <v>238</v>
      </c>
      <c r="F968" s="203">
        <v>41456</v>
      </c>
      <c r="G968" s="202" t="s">
        <v>2420</v>
      </c>
    </row>
    <row r="969" spans="1:7">
      <c r="A969" s="202" t="s">
        <v>235</v>
      </c>
      <c r="B969" s="202">
        <v>412830</v>
      </c>
      <c r="C969" s="202" t="s">
        <v>2525</v>
      </c>
      <c r="D969" s="202" t="s">
        <v>1136</v>
      </c>
      <c r="E969" s="202" t="s">
        <v>238</v>
      </c>
      <c r="F969" s="203">
        <v>41456</v>
      </c>
      <c r="G969" s="202" t="s">
        <v>2420</v>
      </c>
    </row>
    <row r="970" spans="1:7">
      <c r="A970" s="202" t="s">
        <v>235</v>
      </c>
      <c r="B970" s="202">
        <v>412840</v>
      </c>
      <c r="C970" s="202" t="s">
        <v>2526</v>
      </c>
      <c r="D970" s="202" t="s">
        <v>1136</v>
      </c>
      <c r="E970" s="202" t="s">
        <v>238</v>
      </c>
      <c r="F970" s="203">
        <v>41456</v>
      </c>
      <c r="G970" s="202" t="s">
        <v>2420</v>
      </c>
    </row>
    <row r="971" spans="1:7">
      <c r="A971" s="202" t="s">
        <v>235</v>
      </c>
      <c r="B971" s="202">
        <v>412850</v>
      </c>
      <c r="C971" s="202" t="s">
        <v>2527</v>
      </c>
      <c r="D971" s="202" t="s">
        <v>1136</v>
      </c>
      <c r="E971" s="202" t="s">
        <v>238</v>
      </c>
      <c r="F971" s="203">
        <v>41456</v>
      </c>
      <c r="G971" s="202" t="s">
        <v>2420</v>
      </c>
    </row>
    <row r="972" spans="1:7">
      <c r="A972" s="202" t="s">
        <v>235</v>
      </c>
      <c r="B972" s="202">
        <v>440000</v>
      </c>
      <c r="C972" s="202" t="s">
        <v>2528</v>
      </c>
      <c r="D972" s="202" t="s">
        <v>1158</v>
      </c>
      <c r="E972" s="202" t="s">
        <v>238</v>
      </c>
      <c r="F972" s="203">
        <v>44348</v>
      </c>
      <c r="G972" s="202" t="s">
        <v>2420</v>
      </c>
    </row>
    <row r="973" spans="1:7">
      <c r="A973" s="202" t="s">
        <v>235</v>
      </c>
      <c r="B973" s="202">
        <v>465101</v>
      </c>
      <c r="C973" s="202" t="s">
        <v>2529</v>
      </c>
      <c r="D973" s="202" t="s">
        <v>2530</v>
      </c>
      <c r="E973" s="202" t="s">
        <v>238</v>
      </c>
      <c r="F973" s="203">
        <v>40438</v>
      </c>
      <c r="G973" s="202" t="s">
        <v>2420</v>
      </c>
    </row>
    <row r="974" spans="1:7">
      <c r="A974" s="202" t="s">
        <v>235</v>
      </c>
      <c r="B974" s="202">
        <v>465102</v>
      </c>
      <c r="C974" s="202" t="s">
        <v>2531</v>
      </c>
      <c r="D974" s="202" t="s">
        <v>2532</v>
      </c>
      <c r="E974" s="202" t="s">
        <v>238</v>
      </c>
      <c r="F974" s="203">
        <v>40438</v>
      </c>
      <c r="G974" s="202" t="s">
        <v>2420</v>
      </c>
    </row>
    <row r="975" spans="1:7">
      <c r="A975" s="202" t="s">
        <v>235</v>
      </c>
      <c r="B975" s="202">
        <v>465106</v>
      </c>
      <c r="C975" s="202" t="s">
        <v>2533</v>
      </c>
      <c r="D975" s="202" t="s">
        <v>2534</v>
      </c>
      <c r="E975" s="202" t="s">
        <v>238</v>
      </c>
      <c r="F975" s="203">
        <v>40438</v>
      </c>
      <c r="G975" s="202" t="s">
        <v>2420</v>
      </c>
    </row>
    <row r="976" spans="1:7">
      <c r="A976" s="202" t="s">
        <v>235</v>
      </c>
      <c r="B976" s="202">
        <v>465107</v>
      </c>
      <c r="C976" s="202" t="s">
        <v>2535</v>
      </c>
      <c r="D976" s="202" t="s">
        <v>2536</v>
      </c>
      <c r="E976" s="202" t="s">
        <v>238</v>
      </c>
      <c r="F976" s="203">
        <v>40438</v>
      </c>
      <c r="G976" s="202" t="s">
        <v>2420</v>
      </c>
    </row>
    <row r="977" spans="1:7">
      <c r="A977" s="202" t="s">
        <v>235</v>
      </c>
      <c r="B977" s="202">
        <v>465108</v>
      </c>
      <c r="C977" s="202" t="s">
        <v>2537</v>
      </c>
      <c r="D977" s="202" t="s">
        <v>2538</v>
      </c>
      <c r="E977" s="202" t="s">
        <v>238</v>
      </c>
      <c r="F977" s="203">
        <v>40438</v>
      </c>
      <c r="G977" s="202" t="s">
        <v>2420</v>
      </c>
    </row>
    <row r="978" spans="1:7">
      <c r="A978" s="202" t="s">
        <v>235</v>
      </c>
      <c r="B978" s="202">
        <v>465109</v>
      </c>
      <c r="C978" s="202" t="s">
        <v>2539</v>
      </c>
      <c r="D978" s="202" t="s">
        <v>2540</v>
      </c>
      <c r="E978" s="202" t="s">
        <v>238</v>
      </c>
      <c r="F978" s="203">
        <v>40438</v>
      </c>
      <c r="G978" s="202" t="s">
        <v>2420</v>
      </c>
    </row>
    <row r="979" spans="1:7">
      <c r="A979" s="202" t="s">
        <v>235</v>
      </c>
      <c r="B979" s="202">
        <v>465110</v>
      </c>
      <c r="C979" s="202" t="s">
        <v>2541</v>
      </c>
      <c r="D979" s="202" t="s">
        <v>2542</v>
      </c>
      <c r="E979" s="202" t="s">
        <v>238</v>
      </c>
      <c r="F979" s="203">
        <v>40438</v>
      </c>
      <c r="G979" s="202" t="s">
        <v>2420</v>
      </c>
    </row>
    <row r="980" spans="1:7">
      <c r="A980" s="202" t="s">
        <v>235</v>
      </c>
      <c r="B980" s="202">
        <v>465111</v>
      </c>
      <c r="C980" s="202" t="s">
        <v>2543</v>
      </c>
      <c r="D980" s="202" t="s">
        <v>2544</v>
      </c>
      <c r="E980" s="202" t="s">
        <v>238</v>
      </c>
      <c r="F980" s="203">
        <v>40438</v>
      </c>
      <c r="G980" s="202" t="s">
        <v>2420</v>
      </c>
    </row>
    <row r="981" spans="1:7">
      <c r="A981" s="202" t="s">
        <v>235</v>
      </c>
      <c r="B981" s="202">
        <v>465112</v>
      </c>
      <c r="C981" s="202" t="s">
        <v>2545</v>
      </c>
      <c r="D981" s="202" t="s">
        <v>2546</v>
      </c>
      <c r="E981" s="202" t="s">
        <v>238</v>
      </c>
      <c r="F981" s="203">
        <v>40438</v>
      </c>
      <c r="G981" s="202" t="s">
        <v>2420</v>
      </c>
    </row>
    <row r="982" spans="1:7">
      <c r="A982" s="202" t="s">
        <v>235</v>
      </c>
      <c r="B982" s="202">
        <v>465113</v>
      </c>
      <c r="C982" s="202" t="s">
        <v>2547</v>
      </c>
      <c r="D982" s="202" t="s">
        <v>2548</v>
      </c>
      <c r="E982" s="202" t="s">
        <v>238</v>
      </c>
      <c r="F982" s="203">
        <v>40438</v>
      </c>
      <c r="G982" s="202" t="s">
        <v>2420</v>
      </c>
    </row>
    <row r="983" spans="1:7">
      <c r="A983" s="202" t="s">
        <v>235</v>
      </c>
      <c r="B983" s="202">
        <v>465114</v>
      </c>
      <c r="C983" s="202" t="s">
        <v>2549</v>
      </c>
      <c r="D983" s="202" t="s">
        <v>2550</v>
      </c>
      <c r="E983" s="202" t="s">
        <v>238</v>
      </c>
      <c r="F983" s="203">
        <v>40438</v>
      </c>
      <c r="G983" s="202" t="s">
        <v>2420</v>
      </c>
    </row>
    <row r="984" spans="1:7">
      <c r="A984" s="202" t="s">
        <v>235</v>
      </c>
      <c r="B984" s="202">
        <v>465115</v>
      </c>
      <c r="C984" s="202" t="s">
        <v>2551</v>
      </c>
      <c r="D984" s="202" t="s">
        <v>2552</v>
      </c>
      <c r="E984" s="202" t="s">
        <v>238</v>
      </c>
      <c r="F984" s="203">
        <v>40438</v>
      </c>
      <c r="G984" s="202" t="s">
        <v>2420</v>
      </c>
    </row>
    <row r="985" spans="1:7">
      <c r="A985" s="202" t="s">
        <v>235</v>
      </c>
      <c r="B985" s="202">
        <v>465116</v>
      </c>
      <c r="C985" s="202" t="s">
        <v>2553</v>
      </c>
      <c r="D985" s="202" t="s">
        <v>2554</v>
      </c>
      <c r="E985" s="202" t="s">
        <v>238</v>
      </c>
      <c r="F985" s="203">
        <v>40438</v>
      </c>
      <c r="G985" s="202" t="s">
        <v>2420</v>
      </c>
    </row>
    <row r="986" spans="1:7">
      <c r="A986" s="202" t="s">
        <v>235</v>
      </c>
      <c r="B986" s="202">
        <v>465117</v>
      </c>
      <c r="C986" s="202" t="s">
        <v>2555</v>
      </c>
      <c r="D986" s="202" t="s">
        <v>2556</v>
      </c>
      <c r="E986" s="202" t="s">
        <v>238</v>
      </c>
      <c r="F986" s="203">
        <v>40438</v>
      </c>
      <c r="G986" s="202" t="s">
        <v>2420</v>
      </c>
    </row>
    <row r="987" spans="1:7">
      <c r="A987" s="202" t="s">
        <v>235</v>
      </c>
      <c r="B987" s="202">
        <v>465119</v>
      </c>
      <c r="C987" s="202" t="s">
        <v>2557</v>
      </c>
      <c r="D987" s="202" t="s">
        <v>2558</v>
      </c>
      <c r="E987" s="202" t="s">
        <v>238</v>
      </c>
      <c r="F987" s="203">
        <v>40438</v>
      </c>
      <c r="G987" s="202" t="s">
        <v>2420</v>
      </c>
    </row>
    <row r="988" spans="1:7">
      <c r="A988" s="202" t="s">
        <v>235</v>
      </c>
      <c r="B988" s="202">
        <v>465120</v>
      </c>
      <c r="C988" s="202" t="s">
        <v>2559</v>
      </c>
      <c r="D988" s="202" t="s">
        <v>2560</v>
      </c>
      <c r="E988" s="202" t="s">
        <v>238</v>
      </c>
      <c r="F988" s="203">
        <v>40438</v>
      </c>
      <c r="G988" s="202" t="s">
        <v>2420</v>
      </c>
    </row>
    <row r="989" spans="1:7">
      <c r="A989" s="202" t="s">
        <v>235</v>
      </c>
      <c r="B989" s="202">
        <v>465121</v>
      </c>
      <c r="C989" s="202" t="s">
        <v>2561</v>
      </c>
      <c r="D989" s="202" t="s">
        <v>2562</v>
      </c>
      <c r="E989" s="202" t="s">
        <v>238</v>
      </c>
      <c r="F989" s="203">
        <v>40438</v>
      </c>
      <c r="G989" s="202" t="s">
        <v>2420</v>
      </c>
    </row>
    <row r="990" spans="1:7">
      <c r="A990" s="202" t="s">
        <v>235</v>
      </c>
      <c r="B990" s="202">
        <v>465122</v>
      </c>
      <c r="C990" s="202" t="s">
        <v>2563</v>
      </c>
      <c r="D990" s="202" t="s">
        <v>2564</v>
      </c>
      <c r="E990" s="202" t="s">
        <v>238</v>
      </c>
      <c r="F990" s="203">
        <v>40438</v>
      </c>
      <c r="G990" s="202" t="s">
        <v>2420</v>
      </c>
    </row>
    <row r="991" spans="1:7">
      <c r="A991" s="202" t="s">
        <v>235</v>
      </c>
      <c r="B991" s="202">
        <v>465123</v>
      </c>
      <c r="C991" s="202" t="s">
        <v>2565</v>
      </c>
      <c r="D991" s="202" t="s">
        <v>2566</v>
      </c>
      <c r="E991" s="202" t="s">
        <v>238</v>
      </c>
      <c r="F991" s="203">
        <v>40438</v>
      </c>
      <c r="G991" s="202" t="s">
        <v>2420</v>
      </c>
    </row>
    <row r="992" spans="1:7">
      <c r="A992" s="202" t="s">
        <v>235</v>
      </c>
      <c r="B992" s="202">
        <v>465124</v>
      </c>
      <c r="C992" s="202" t="s">
        <v>2567</v>
      </c>
      <c r="D992" s="202" t="s">
        <v>2568</v>
      </c>
      <c r="E992" s="202" t="s">
        <v>238</v>
      </c>
      <c r="F992" s="203">
        <v>40438</v>
      </c>
      <c r="G992" s="202" t="s">
        <v>2420</v>
      </c>
    </row>
    <row r="993" spans="1:7">
      <c r="A993" s="202" t="s">
        <v>235</v>
      </c>
      <c r="B993" s="202">
        <v>465201</v>
      </c>
      <c r="C993" s="202" t="s">
        <v>2569</v>
      </c>
      <c r="D993" s="202" t="s">
        <v>2570</v>
      </c>
      <c r="E993" s="202" t="s">
        <v>238</v>
      </c>
      <c r="F993" s="203">
        <v>40438</v>
      </c>
      <c r="G993" s="202" t="s">
        <v>2420</v>
      </c>
    </row>
    <row r="994" spans="1:7">
      <c r="A994" s="202" t="s">
        <v>235</v>
      </c>
      <c r="B994" s="202">
        <v>465205</v>
      </c>
      <c r="C994" s="202" t="s">
        <v>2571</v>
      </c>
      <c r="D994" s="202" t="s">
        <v>2572</v>
      </c>
      <c r="E994" s="202" t="s">
        <v>238</v>
      </c>
      <c r="F994" s="203">
        <v>40438</v>
      </c>
      <c r="G994" s="202" t="s">
        <v>2420</v>
      </c>
    </row>
    <row r="995" spans="1:7">
      <c r="A995" s="202" t="s">
        <v>235</v>
      </c>
      <c r="B995" s="202">
        <v>465206</v>
      </c>
      <c r="C995" s="202" t="s">
        <v>2573</v>
      </c>
      <c r="D995" s="202" t="s">
        <v>2574</v>
      </c>
      <c r="E995" s="202" t="s">
        <v>238</v>
      </c>
      <c r="F995" s="203">
        <v>40438</v>
      </c>
      <c r="G995" s="202" t="s">
        <v>2420</v>
      </c>
    </row>
    <row r="996" spans="1:7">
      <c r="A996" s="202" t="s">
        <v>235</v>
      </c>
      <c r="B996" s="202">
        <v>465207</v>
      </c>
      <c r="C996" s="202" t="s">
        <v>2575</v>
      </c>
      <c r="D996" s="202" t="s">
        <v>2576</v>
      </c>
      <c r="E996" s="202" t="s">
        <v>238</v>
      </c>
      <c r="F996" s="203">
        <v>40438</v>
      </c>
      <c r="G996" s="202" t="s">
        <v>2420</v>
      </c>
    </row>
    <row r="997" spans="1:7">
      <c r="A997" s="202" t="s">
        <v>235</v>
      </c>
      <c r="B997" s="202">
        <v>465208</v>
      </c>
      <c r="C997" s="202" t="s">
        <v>2577</v>
      </c>
      <c r="D997" s="202" t="s">
        <v>2578</v>
      </c>
      <c r="E997" s="202" t="s">
        <v>238</v>
      </c>
      <c r="F997" s="203">
        <v>40438</v>
      </c>
      <c r="G997" s="202" t="s">
        <v>2420</v>
      </c>
    </row>
    <row r="998" spans="1:7">
      <c r="A998" s="202" t="s">
        <v>235</v>
      </c>
      <c r="B998" s="202">
        <v>465209</v>
      </c>
      <c r="C998" s="202" t="s">
        <v>2579</v>
      </c>
      <c r="D998" s="202" t="s">
        <v>2580</v>
      </c>
      <c r="E998" s="202" t="s">
        <v>238</v>
      </c>
      <c r="F998" s="203">
        <v>40438</v>
      </c>
      <c r="G998" s="202" t="s">
        <v>2420</v>
      </c>
    </row>
    <row r="999" spans="1:7">
      <c r="A999" s="202" t="s">
        <v>235</v>
      </c>
      <c r="B999" s="202">
        <v>465210</v>
      </c>
      <c r="C999" s="202" t="s">
        <v>2581</v>
      </c>
      <c r="D999" s="202" t="s">
        <v>2582</v>
      </c>
      <c r="E999" s="202" t="s">
        <v>238</v>
      </c>
      <c r="F999" s="203">
        <v>40438</v>
      </c>
      <c r="G999" s="202" t="s">
        <v>2420</v>
      </c>
    </row>
    <row r="1000" spans="1:7">
      <c r="A1000" s="202" t="s">
        <v>235</v>
      </c>
      <c r="B1000" s="202">
        <v>465211</v>
      </c>
      <c r="C1000" s="202" t="s">
        <v>2583</v>
      </c>
      <c r="D1000" s="202" t="s">
        <v>2584</v>
      </c>
      <c r="E1000" s="202" t="s">
        <v>238</v>
      </c>
      <c r="F1000" s="203">
        <v>40438</v>
      </c>
      <c r="G1000" s="202" t="s">
        <v>2420</v>
      </c>
    </row>
    <row r="1001" spans="1:7">
      <c r="A1001" s="202" t="s">
        <v>235</v>
      </c>
      <c r="B1001" s="202">
        <v>465212</v>
      </c>
      <c r="C1001" s="202" t="s">
        <v>2585</v>
      </c>
      <c r="D1001" s="202" t="s">
        <v>2586</v>
      </c>
      <c r="E1001" s="202" t="s">
        <v>238</v>
      </c>
      <c r="F1001" s="203">
        <v>40438</v>
      </c>
      <c r="G1001" s="202" t="s">
        <v>2420</v>
      </c>
    </row>
    <row r="1002" spans="1:7">
      <c r="A1002" s="202" t="s">
        <v>235</v>
      </c>
      <c r="B1002" s="202">
        <v>465213</v>
      </c>
      <c r="C1002" s="202" t="s">
        <v>2587</v>
      </c>
      <c r="D1002" s="202" t="s">
        <v>2588</v>
      </c>
      <c r="E1002" s="202" t="s">
        <v>238</v>
      </c>
      <c r="F1002" s="203">
        <v>40438</v>
      </c>
      <c r="G1002" s="202" t="s">
        <v>2420</v>
      </c>
    </row>
    <row r="1003" spans="1:7">
      <c r="A1003" s="202" t="s">
        <v>235</v>
      </c>
      <c r="B1003" s="202">
        <v>465214</v>
      </c>
      <c r="C1003" s="202" t="s">
        <v>2589</v>
      </c>
      <c r="D1003" s="202" t="s">
        <v>2590</v>
      </c>
      <c r="E1003" s="202" t="s">
        <v>238</v>
      </c>
      <c r="F1003" s="203">
        <v>40438</v>
      </c>
      <c r="G1003" s="202" t="s">
        <v>2420</v>
      </c>
    </row>
    <row r="1004" spans="1:7">
      <c r="A1004" s="202" t="s">
        <v>235</v>
      </c>
      <c r="B1004" s="202">
        <v>465215</v>
      </c>
      <c r="C1004" s="202" t="s">
        <v>2591</v>
      </c>
      <c r="D1004" s="202" t="s">
        <v>2592</v>
      </c>
      <c r="E1004" s="202" t="s">
        <v>238</v>
      </c>
      <c r="F1004" s="203">
        <v>40438</v>
      </c>
      <c r="G1004" s="202" t="s">
        <v>2420</v>
      </c>
    </row>
    <row r="1005" spans="1:7">
      <c r="A1005" s="202" t="s">
        <v>235</v>
      </c>
      <c r="B1005" s="202">
        <v>465216</v>
      </c>
      <c r="C1005" s="202" t="s">
        <v>2593</v>
      </c>
      <c r="D1005" s="202" t="s">
        <v>2594</v>
      </c>
      <c r="E1005" s="202" t="s">
        <v>238</v>
      </c>
      <c r="F1005" s="203">
        <v>40438</v>
      </c>
      <c r="G1005" s="202" t="s">
        <v>2420</v>
      </c>
    </row>
    <row r="1006" spans="1:7">
      <c r="A1006" s="202" t="s">
        <v>235</v>
      </c>
      <c r="B1006" s="202">
        <v>465218</v>
      </c>
      <c r="C1006" s="202" t="s">
        <v>2595</v>
      </c>
      <c r="D1006" s="202" t="s">
        <v>2596</v>
      </c>
      <c r="E1006" s="202" t="s">
        <v>238</v>
      </c>
      <c r="F1006" s="203">
        <v>40438</v>
      </c>
      <c r="G1006" s="202" t="s">
        <v>2420</v>
      </c>
    </row>
    <row r="1007" spans="1:7">
      <c r="A1007" s="202" t="s">
        <v>235</v>
      </c>
      <c r="B1007" s="202">
        <v>465219</v>
      </c>
      <c r="C1007" s="202" t="s">
        <v>2597</v>
      </c>
      <c r="D1007" s="202" t="s">
        <v>2598</v>
      </c>
      <c r="E1007" s="202" t="s">
        <v>238</v>
      </c>
      <c r="F1007" s="203">
        <v>40438</v>
      </c>
      <c r="G1007" s="202" t="s">
        <v>2420</v>
      </c>
    </row>
    <row r="1008" spans="1:7">
      <c r="A1008" s="202" t="s">
        <v>235</v>
      </c>
      <c r="B1008" s="202">
        <v>465220</v>
      </c>
      <c r="C1008" s="202" t="s">
        <v>2599</v>
      </c>
      <c r="D1008" s="202" t="s">
        <v>2600</v>
      </c>
      <c r="E1008" s="202" t="s">
        <v>238</v>
      </c>
      <c r="F1008" s="203">
        <v>40438</v>
      </c>
      <c r="G1008" s="202" t="s">
        <v>2420</v>
      </c>
    </row>
    <row r="1009" spans="1:7">
      <c r="A1009" s="202" t="s">
        <v>235</v>
      </c>
      <c r="B1009" s="202">
        <v>465221</v>
      </c>
      <c r="C1009" s="202" t="s">
        <v>2601</v>
      </c>
      <c r="D1009" s="202" t="s">
        <v>2602</v>
      </c>
      <c r="E1009" s="202" t="s">
        <v>238</v>
      </c>
      <c r="F1009" s="203">
        <v>40438</v>
      </c>
      <c r="G1009" s="202" t="s">
        <v>2420</v>
      </c>
    </row>
    <row r="1010" spans="1:7">
      <c r="A1010" s="202" t="s">
        <v>235</v>
      </c>
      <c r="B1010" s="202">
        <v>465222</v>
      </c>
      <c r="C1010" s="202" t="s">
        <v>2603</v>
      </c>
      <c r="D1010" s="202" t="s">
        <v>2604</v>
      </c>
      <c r="E1010" s="202" t="s">
        <v>238</v>
      </c>
      <c r="F1010" s="203">
        <v>40438</v>
      </c>
      <c r="G1010" s="202" t="s">
        <v>2420</v>
      </c>
    </row>
    <row r="1011" spans="1:7">
      <c r="A1011" s="202" t="s">
        <v>235</v>
      </c>
      <c r="B1011" s="202">
        <v>465223</v>
      </c>
      <c r="C1011" s="202" t="s">
        <v>2605</v>
      </c>
      <c r="D1011" s="202" t="s">
        <v>2606</v>
      </c>
      <c r="E1011" s="202" t="s">
        <v>238</v>
      </c>
      <c r="F1011" s="203">
        <v>40438</v>
      </c>
      <c r="G1011" s="202" t="s">
        <v>2420</v>
      </c>
    </row>
    <row r="1012" spans="1:7">
      <c r="A1012" s="202" t="s">
        <v>235</v>
      </c>
      <c r="B1012" s="202">
        <v>465225</v>
      </c>
      <c r="C1012" s="202" t="s">
        <v>2595</v>
      </c>
      <c r="D1012" s="202" t="s">
        <v>2596</v>
      </c>
      <c r="E1012" s="202" t="s">
        <v>238</v>
      </c>
      <c r="F1012" s="203">
        <v>40438</v>
      </c>
      <c r="G1012" s="202" t="s">
        <v>2420</v>
      </c>
    </row>
    <row r="1013" spans="1:7">
      <c r="A1013" s="202" t="s">
        <v>235</v>
      </c>
      <c r="B1013" s="202">
        <v>465226</v>
      </c>
      <c r="C1013" s="202" t="s">
        <v>2599</v>
      </c>
      <c r="D1013" s="202" t="s">
        <v>2600</v>
      </c>
      <c r="E1013" s="202" t="s">
        <v>238</v>
      </c>
      <c r="F1013" s="203">
        <v>40438</v>
      </c>
      <c r="G1013" s="202" t="s">
        <v>2420</v>
      </c>
    </row>
    <row r="1014" spans="1:7">
      <c r="A1014" s="202" t="s">
        <v>235</v>
      </c>
      <c r="B1014" s="202">
        <v>465227</v>
      </c>
      <c r="C1014" s="202" t="s">
        <v>2601</v>
      </c>
      <c r="D1014" s="202" t="s">
        <v>2607</v>
      </c>
      <c r="E1014" s="202" t="s">
        <v>238</v>
      </c>
      <c r="F1014" s="203">
        <v>40438</v>
      </c>
      <c r="G1014" s="202" t="s">
        <v>2420</v>
      </c>
    </row>
    <row r="1015" spans="1:7">
      <c r="A1015" s="202" t="s">
        <v>235</v>
      </c>
      <c r="B1015" s="202">
        <v>465228</v>
      </c>
      <c r="C1015" s="202" t="s">
        <v>2603</v>
      </c>
      <c r="D1015" s="202" t="s">
        <v>2602</v>
      </c>
      <c r="E1015" s="202" t="s">
        <v>238</v>
      </c>
      <c r="F1015" s="203">
        <v>40438</v>
      </c>
      <c r="G1015" s="202" t="s">
        <v>2420</v>
      </c>
    </row>
    <row r="1016" spans="1:7">
      <c r="A1016" s="202" t="s">
        <v>235</v>
      </c>
      <c r="B1016" s="202">
        <v>465301</v>
      </c>
      <c r="C1016" s="202" t="s">
        <v>2608</v>
      </c>
      <c r="D1016" s="202" t="s">
        <v>2609</v>
      </c>
      <c r="E1016" s="202" t="s">
        <v>238</v>
      </c>
      <c r="F1016" s="203">
        <v>40438</v>
      </c>
      <c r="G1016" s="202" t="s">
        <v>2420</v>
      </c>
    </row>
    <row r="1017" spans="1:7">
      <c r="A1017" s="202" t="s">
        <v>235</v>
      </c>
      <c r="B1017" s="202">
        <v>465305</v>
      </c>
      <c r="C1017" s="202" t="s">
        <v>2610</v>
      </c>
      <c r="D1017" s="202" t="s">
        <v>2611</v>
      </c>
      <c r="E1017" s="202" t="s">
        <v>238</v>
      </c>
      <c r="F1017" s="203">
        <v>40438</v>
      </c>
      <c r="G1017" s="202" t="s">
        <v>2420</v>
      </c>
    </row>
    <row r="1018" spans="1:7">
      <c r="A1018" s="202" t="s">
        <v>235</v>
      </c>
      <c r="B1018" s="202">
        <v>465306</v>
      </c>
      <c r="C1018" s="202" t="s">
        <v>2612</v>
      </c>
      <c r="D1018" s="202" t="s">
        <v>2613</v>
      </c>
      <c r="E1018" s="202" t="s">
        <v>238</v>
      </c>
      <c r="F1018" s="203">
        <v>40438</v>
      </c>
      <c r="G1018" s="202" t="s">
        <v>2420</v>
      </c>
    </row>
    <row r="1019" spans="1:7">
      <c r="A1019" s="202" t="s">
        <v>235</v>
      </c>
      <c r="B1019" s="202">
        <v>465307</v>
      </c>
      <c r="C1019" s="202" t="s">
        <v>2614</v>
      </c>
      <c r="D1019" s="202" t="s">
        <v>2615</v>
      </c>
      <c r="E1019" s="202" t="s">
        <v>238</v>
      </c>
      <c r="F1019" s="203">
        <v>40438</v>
      </c>
      <c r="G1019" s="202" t="s">
        <v>2420</v>
      </c>
    </row>
    <row r="1020" spans="1:7">
      <c r="A1020" s="202" t="s">
        <v>235</v>
      </c>
      <c r="B1020" s="202">
        <v>465308</v>
      </c>
      <c r="C1020" s="202" t="s">
        <v>2616</v>
      </c>
      <c r="D1020" s="202" t="s">
        <v>2617</v>
      </c>
      <c r="E1020" s="202" t="s">
        <v>238</v>
      </c>
      <c r="F1020" s="203">
        <v>40438</v>
      </c>
      <c r="G1020" s="202" t="s">
        <v>2420</v>
      </c>
    </row>
    <row r="1021" spans="1:7">
      <c r="A1021" s="202" t="s">
        <v>235</v>
      </c>
      <c r="B1021" s="202">
        <v>465309</v>
      </c>
      <c r="C1021" s="202" t="s">
        <v>2618</v>
      </c>
      <c r="D1021" s="202" t="s">
        <v>2619</v>
      </c>
      <c r="E1021" s="202" t="s">
        <v>238</v>
      </c>
      <c r="F1021" s="203">
        <v>40438</v>
      </c>
      <c r="G1021" s="202" t="s">
        <v>2420</v>
      </c>
    </row>
    <row r="1022" spans="1:7">
      <c r="A1022" s="202" t="s">
        <v>235</v>
      </c>
      <c r="B1022" s="202">
        <v>465310</v>
      </c>
      <c r="C1022" s="202" t="s">
        <v>2620</v>
      </c>
      <c r="D1022" s="202" t="s">
        <v>2621</v>
      </c>
      <c r="E1022" s="202" t="s">
        <v>238</v>
      </c>
      <c r="F1022" s="203">
        <v>40438</v>
      </c>
      <c r="G1022" s="202" t="s">
        <v>2420</v>
      </c>
    </row>
    <row r="1023" spans="1:7">
      <c r="A1023" s="202" t="s">
        <v>235</v>
      </c>
      <c r="B1023" s="202">
        <v>465311</v>
      </c>
      <c r="C1023" s="202" t="s">
        <v>2622</v>
      </c>
      <c r="D1023" s="202" t="s">
        <v>2623</v>
      </c>
      <c r="E1023" s="202" t="s">
        <v>238</v>
      </c>
      <c r="F1023" s="203">
        <v>40438</v>
      </c>
      <c r="G1023" s="202" t="s">
        <v>2420</v>
      </c>
    </row>
    <row r="1024" spans="1:7">
      <c r="A1024" s="202" t="s">
        <v>235</v>
      </c>
      <c r="B1024" s="202">
        <v>465312</v>
      </c>
      <c r="C1024" s="202" t="s">
        <v>2624</v>
      </c>
      <c r="D1024" s="202" t="s">
        <v>2625</v>
      </c>
      <c r="E1024" s="202" t="s">
        <v>238</v>
      </c>
      <c r="F1024" s="203">
        <v>40438</v>
      </c>
      <c r="G1024" s="202" t="s">
        <v>2420</v>
      </c>
    </row>
    <row r="1025" spans="1:7">
      <c r="A1025" s="202" t="s">
        <v>235</v>
      </c>
      <c r="B1025" s="202">
        <v>465313</v>
      </c>
      <c r="C1025" s="202" t="s">
        <v>2626</v>
      </c>
      <c r="D1025" s="202" t="s">
        <v>2627</v>
      </c>
      <c r="E1025" s="202" t="s">
        <v>238</v>
      </c>
      <c r="F1025" s="203">
        <v>40438</v>
      </c>
      <c r="G1025" s="202" t="s">
        <v>2420</v>
      </c>
    </row>
    <row r="1026" spans="1:7">
      <c r="A1026" s="202" t="s">
        <v>235</v>
      </c>
      <c r="B1026" s="202">
        <v>465314</v>
      </c>
      <c r="C1026" s="202" t="s">
        <v>2628</v>
      </c>
      <c r="D1026" s="202" t="s">
        <v>2629</v>
      </c>
      <c r="E1026" s="202" t="s">
        <v>238</v>
      </c>
      <c r="F1026" s="203">
        <v>40438</v>
      </c>
      <c r="G1026" s="202" t="s">
        <v>2420</v>
      </c>
    </row>
    <row r="1027" spans="1:7">
      <c r="A1027" s="202" t="s">
        <v>235</v>
      </c>
      <c r="B1027" s="202">
        <v>465315</v>
      </c>
      <c r="C1027" s="202" t="s">
        <v>2630</v>
      </c>
      <c r="D1027" s="202" t="s">
        <v>2631</v>
      </c>
      <c r="E1027" s="202" t="s">
        <v>238</v>
      </c>
      <c r="F1027" s="203">
        <v>40438</v>
      </c>
      <c r="G1027" s="202" t="s">
        <v>2420</v>
      </c>
    </row>
    <row r="1028" spans="1:7">
      <c r="A1028" s="202" t="s">
        <v>235</v>
      </c>
      <c r="B1028" s="202">
        <v>465316</v>
      </c>
      <c r="C1028" s="202" t="s">
        <v>2632</v>
      </c>
      <c r="D1028" s="202" t="s">
        <v>2633</v>
      </c>
      <c r="E1028" s="202" t="s">
        <v>238</v>
      </c>
      <c r="F1028" s="203">
        <v>40438</v>
      </c>
      <c r="G1028" s="202" t="s">
        <v>2420</v>
      </c>
    </row>
    <row r="1029" spans="1:7">
      <c r="A1029" s="202" t="s">
        <v>235</v>
      </c>
      <c r="B1029" s="202">
        <v>465318</v>
      </c>
      <c r="C1029" s="202" t="s">
        <v>2634</v>
      </c>
      <c r="D1029" s="202" t="s">
        <v>2635</v>
      </c>
      <c r="E1029" s="202" t="s">
        <v>238</v>
      </c>
      <c r="F1029" s="203">
        <v>40438</v>
      </c>
      <c r="G1029" s="202" t="s">
        <v>2420</v>
      </c>
    </row>
    <row r="1030" spans="1:7">
      <c r="A1030" s="202" t="s">
        <v>235</v>
      </c>
      <c r="B1030" s="202">
        <v>465319</v>
      </c>
      <c r="C1030" s="202" t="s">
        <v>2636</v>
      </c>
      <c r="D1030" s="202" t="s">
        <v>2637</v>
      </c>
      <c r="E1030" s="202" t="s">
        <v>238</v>
      </c>
      <c r="F1030" s="203">
        <v>40438</v>
      </c>
      <c r="G1030" s="202" t="s">
        <v>2420</v>
      </c>
    </row>
    <row r="1031" spans="1:7">
      <c r="A1031" s="202" t="s">
        <v>235</v>
      </c>
      <c r="B1031" s="202">
        <v>465320</v>
      </c>
      <c r="C1031" s="202" t="s">
        <v>2638</v>
      </c>
      <c r="D1031" s="202" t="s">
        <v>2639</v>
      </c>
      <c r="E1031" s="202" t="s">
        <v>238</v>
      </c>
      <c r="F1031" s="203">
        <v>40438</v>
      </c>
      <c r="G1031" s="202" t="s">
        <v>2420</v>
      </c>
    </row>
    <row r="1032" spans="1:7">
      <c r="A1032" s="202" t="s">
        <v>235</v>
      </c>
      <c r="B1032" s="202">
        <v>465321</v>
      </c>
      <c r="C1032" s="202" t="s">
        <v>2640</v>
      </c>
      <c r="D1032" s="202" t="s">
        <v>2641</v>
      </c>
      <c r="E1032" s="202" t="s">
        <v>238</v>
      </c>
      <c r="F1032" s="203">
        <v>40438</v>
      </c>
      <c r="G1032" s="202" t="s">
        <v>2420</v>
      </c>
    </row>
    <row r="1033" spans="1:7">
      <c r="A1033" s="202" t="s">
        <v>235</v>
      </c>
      <c r="B1033" s="202">
        <v>465322</v>
      </c>
      <c r="C1033" s="202" t="s">
        <v>2642</v>
      </c>
      <c r="D1033" s="202" t="s">
        <v>2643</v>
      </c>
      <c r="E1033" s="202" t="s">
        <v>238</v>
      </c>
      <c r="F1033" s="203">
        <v>40490</v>
      </c>
      <c r="G1033" s="202" t="s">
        <v>2420</v>
      </c>
    </row>
    <row r="1034" spans="1:7">
      <c r="A1034" s="202" t="s">
        <v>235</v>
      </c>
      <c r="B1034" s="202">
        <v>465323</v>
      </c>
      <c r="C1034" s="202" t="s">
        <v>2644</v>
      </c>
      <c r="D1034" s="202" t="s">
        <v>2645</v>
      </c>
      <c r="E1034" s="202" t="s">
        <v>238</v>
      </c>
      <c r="F1034" s="203">
        <v>40438</v>
      </c>
      <c r="G1034" s="202" t="s">
        <v>2420</v>
      </c>
    </row>
    <row r="1035" spans="1:7">
      <c r="A1035" s="202" t="s">
        <v>235</v>
      </c>
      <c r="B1035" s="202">
        <v>465325</v>
      </c>
      <c r="C1035" s="202" t="s">
        <v>2646</v>
      </c>
      <c r="D1035" s="202" t="s">
        <v>2647</v>
      </c>
      <c r="E1035" s="202" t="s">
        <v>238</v>
      </c>
      <c r="F1035" s="203">
        <v>40438</v>
      </c>
      <c r="G1035" s="202" t="s">
        <v>2420</v>
      </c>
    </row>
    <row r="1036" spans="1:7">
      <c r="A1036" s="202" t="s">
        <v>235</v>
      </c>
      <c r="B1036" s="202">
        <v>529100</v>
      </c>
      <c r="C1036" s="202" t="s">
        <v>2648</v>
      </c>
      <c r="D1036" s="202" t="s">
        <v>2649</v>
      </c>
      <c r="E1036" s="202" t="s">
        <v>238</v>
      </c>
      <c r="F1036" s="203">
        <v>40438</v>
      </c>
      <c r="G1036" s="202" t="s">
        <v>2420</v>
      </c>
    </row>
    <row r="1037" spans="1:7">
      <c r="A1037" s="202" t="s">
        <v>235</v>
      </c>
      <c r="B1037" s="202">
        <v>529106</v>
      </c>
      <c r="C1037" s="202" t="s">
        <v>2650</v>
      </c>
      <c r="D1037" s="202" t="s">
        <v>2651</v>
      </c>
      <c r="E1037" s="202" t="s">
        <v>238</v>
      </c>
      <c r="F1037" s="203">
        <v>40438</v>
      </c>
      <c r="G1037" s="202" t="s">
        <v>2420</v>
      </c>
    </row>
    <row r="1038" spans="1:7">
      <c r="A1038" s="202" t="s">
        <v>235</v>
      </c>
      <c r="B1038" s="202">
        <v>529107</v>
      </c>
      <c r="C1038" s="202" t="s">
        <v>2652</v>
      </c>
      <c r="D1038" s="202" t="s">
        <v>2653</v>
      </c>
      <c r="E1038" s="202" t="s">
        <v>238</v>
      </c>
      <c r="F1038" s="203">
        <v>40438</v>
      </c>
      <c r="G1038" s="202" t="s">
        <v>2420</v>
      </c>
    </row>
    <row r="1039" spans="1:7">
      <c r="A1039" s="202" t="s">
        <v>235</v>
      </c>
      <c r="B1039" s="202">
        <v>529111</v>
      </c>
      <c r="C1039" s="202" t="s">
        <v>2654</v>
      </c>
      <c r="D1039" s="202" t="s">
        <v>2655</v>
      </c>
      <c r="E1039" s="202" t="s">
        <v>238</v>
      </c>
      <c r="F1039" s="203">
        <v>40438</v>
      </c>
      <c r="G1039" s="202" t="s">
        <v>2420</v>
      </c>
    </row>
    <row r="1040" spans="1:7">
      <c r="A1040" s="202" t="s">
        <v>235</v>
      </c>
      <c r="B1040" s="202">
        <v>529113</v>
      </c>
      <c r="C1040" s="202" t="s">
        <v>2656</v>
      </c>
      <c r="D1040" s="202" t="s">
        <v>2657</v>
      </c>
      <c r="E1040" s="202" t="s">
        <v>238</v>
      </c>
      <c r="F1040" s="203">
        <v>40438</v>
      </c>
      <c r="G1040" s="202" t="s">
        <v>2420</v>
      </c>
    </row>
    <row r="1041" spans="1:8">
      <c r="A1041" s="202" t="s">
        <v>235</v>
      </c>
      <c r="B1041" s="202">
        <v>529114</v>
      </c>
      <c r="C1041" s="202" t="s">
        <v>2658</v>
      </c>
      <c r="D1041" s="202" t="s">
        <v>2659</v>
      </c>
      <c r="E1041" s="202" t="s">
        <v>238</v>
      </c>
      <c r="F1041" s="203">
        <v>40438</v>
      </c>
      <c r="G1041" s="202" t="s">
        <v>2420</v>
      </c>
    </row>
    <row r="1042" spans="1:8">
      <c r="A1042" s="202" t="s">
        <v>235</v>
      </c>
      <c r="B1042" s="202">
        <v>529115</v>
      </c>
      <c r="C1042" s="202" t="s">
        <v>2660</v>
      </c>
      <c r="D1042" s="202" t="s">
        <v>2661</v>
      </c>
      <c r="E1042" s="202" t="s">
        <v>238</v>
      </c>
      <c r="F1042" s="203">
        <v>40438</v>
      </c>
      <c r="G1042" s="202" t="s">
        <v>2420</v>
      </c>
    </row>
    <row r="1043" spans="1:8">
      <c r="A1043" s="202" t="s">
        <v>235</v>
      </c>
      <c r="B1043" s="202">
        <v>529120</v>
      </c>
      <c r="C1043" s="202" t="s">
        <v>2662</v>
      </c>
      <c r="D1043" s="202" t="s">
        <v>2663</v>
      </c>
      <c r="E1043" s="202" t="s">
        <v>238</v>
      </c>
      <c r="F1043" s="203">
        <v>40480</v>
      </c>
      <c r="G1043" s="202" t="s">
        <v>2420</v>
      </c>
    </row>
    <row r="1044" spans="1:8">
      <c r="A1044" s="202" t="s">
        <v>235</v>
      </c>
      <c r="B1044" s="202">
        <v>530000</v>
      </c>
      <c r="C1044" s="202" t="s">
        <v>2664</v>
      </c>
      <c r="D1044" s="202" t="s">
        <v>2665</v>
      </c>
      <c r="E1044" s="202" t="s">
        <v>238</v>
      </c>
      <c r="F1044" s="203">
        <v>42551</v>
      </c>
      <c r="G1044" s="202" t="s">
        <v>2420</v>
      </c>
      <c r="H1044" s="202" t="s">
        <v>2666</v>
      </c>
    </row>
    <row r="1045" spans="1:8">
      <c r="A1045" s="202" t="s">
        <v>235</v>
      </c>
      <c r="B1045" s="202">
        <v>541500</v>
      </c>
      <c r="C1045" s="202" t="s">
        <v>2667</v>
      </c>
      <c r="D1045" s="202" t="s">
        <v>2668</v>
      </c>
      <c r="E1045" s="202" t="s">
        <v>238</v>
      </c>
      <c r="F1045" s="203">
        <v>39264</v>
      </c>
      <c r="G1045" s="202" t="s">
        <v>2420</v>
      </c>
    </row>
    <row r="1046" spans="1:8">
      <c r="A1046" s="202" t="s">
        <v>235</v>
      </c>
      <c r="B1046" s="202">
        <v>543000</v>
      </c>
      <c r="C1046" s="202" t="s">
        <v>2669</v>
      </c>
      <c r="D1046" s="202" t="s">
        <v>2670</v>
      </c>
      <c r="E1046" s="202" t="s">
        <v>238</v>
      </c>
      <c r="F1046" s="203">
        <v>43282</v>
      </c>
      <c r="G1046" s="202" t="s">
        <v>2420</v>
      </c>
      <c r="H1046" s="202" t="s">
        <v>2671</v>
      </c>
    </row>
    <row r="1047" spans="1:8">
      <c r="A1047" s="202" t="s">
        <v>235</v>
      </c>
      <c r="B1047" s="202">
        <v>571360</v>
      </c>
      <c r="C1047" s="202" t="s">
        <v>2672</v>
      </c>
      <c r="D1047" s="202" t="s">
        <v>2345</v>
      </c>
      <c r="E1047" s="202" t="s">
        <v>238</v>
      </c>
      <c r="F1047" s="203">
        <v>44743</v>
      </c>
      <c r="G1047" s="202" t="s">
        <v>2420</v>
      </c>
    </row>
    <row r="1048" spans="1:8">
      <c r="A1048" s="202" t="s">
        <v>235</v>
      </c>
      <c r="B1048" s="202">
        <v>571370</v>
      </c>
      <c r="C1048" s="202" t="s">
        <v>2673</v>
      </c>
      <c r="D1048" s="202" t="s">
        <v>2674</v>
      </c>
      <c r="E1048" s="202" t="s">
        <v>238</v>
      </c>
      <c r="F1048" s="203">
        <v>44743</v>
      </c>
      <c r="G1048" s="202" t="s">
        <v>2420</v>
      </c>
    </row>
    <row r="1049" spans="1:8">
      <c r="A1049" s="202" t="s">
        <v>235</v>
      </c>
      <c r="B1049" s="202">
        <v>571500</v>
      </c>
      <c r="C1049" s="202" t="s">
        <v>2675</v>
      </c>
      <c r="D1049" s="202" t="s">
        <v>2665</v>
      </c>
      <c r="E1049" s="202" t="s">
        <v>238</v>
      </c>
      <c r="F1049" s="203">
        <v>40409</v>
      </c>
      <c r="G1049" s="202" t="s">
        <v>2420</v>
      </c>
    </row>
    <row r="1050" spans="1:8">
      <c r="A1050" s="202" t="s">
        <v>235</v>
      </c>
      <c r="B1050" s="202">
        <v>571600</v>
      </c>
      <c r="C1050" s="202" t="s">
        <v>2676</v>
      </c>
      <c r="D1050" s="202" t="s">
        <v>2665</v>
      </c>
      <c r="E1050" s="202" t="s">
        <v>238</v>
      </c>
      <c r="F1050" s="203">
        <v>40409</v>
      </c>
      <c r="G1050" s="202" t="s">
        <v>2420</v>
      </c>
    </row>
    <row r="1051" spans="1:8">
      <c r="A1051" s="202" t="s">
        <v>235</v>
      </c>
      <c r="B1051" s="202">
        <v>572000</v>
      </c>
      <c r="C1051" s="202" t="s">
        <v>2677</v>
      </c>
      <c r="D1051" s="202" t="s">
        <v>2678</v>
      </c>
      <c r="E1051" s="202" t="s">
        <v>238</v>
      </c>
      <c r="F1051" s="203">
        <v>42917</v>
      </c>
      <c r="G1051" s="202" t="s">
        <v>2420</v>
      </c>
    </row>
    <row r="1052" spans="1:8">
      <c r="A1052" s="202" t="s">
        <v>235</v>
      </c>
      <c r="B1052" s="202">
        <v>611000</v>
      </c>
      <c r="C1052" s="202" t="s">
        <v>2679</v>
      </c>
      <c r="D1052" s="202" t="s">
        <v>1603</v>
      </c>
      <c r="E1052" s="202" t="s">
        <v>238</v>
      </c>
      <c r="F1052" s="203">
        <v>43282</v>
      </c>
      <c r="G1052" s="202" t="s">
        <v>2420</v>
      </c>
      <c r="H1052" s="202" t="s">
        <v>2680</v>
      </c>
    </row>
    <row r="1053" spans="1:8">
      <c r="A1053" s="202" t="s">
        <v>235</v>
      </c>
      <c r="B1053" s="202">
        <v>612000</v>
      </c>
      <c r="C1053" s="202" t="s">
        <v>2681</v>
      </c>
      <c r="D1053" s="202" t="s">
        <v>2682</v>
      </c>
      <c r="E1053" s="202" t="s">
        <v>238</v>
      </c>
      <c r="F1053" s="203">
        <v>43282</v>
      </c>
      <c r="G1053" s="202" t="s">
        <v>2420</v>
      </c>
      <c r="H1053" s="202" t="s">
        <v>2683</v>
      </c>
    </row>
    <row r="1054" spans="1:8">
      <c r="A1054" s="202" t="s">
        <v>235</v>
      </c>
      <c r="B1054" s="202">
        <v>612001</v>
      </c>
      <c r="C1054" s="202" t="s">
        <v>2684</v>
      </c>
      <c r="D1054" s="202" t="s">
        <v>2685</v>
      </c>
      <c r="E1054" s="202" t="s">
        <v>238</v>
      </c>
      <c r="F1054" s="203">
        <v>43282</v>
      </c>
      <c r="G1054" s="202" t="s">
        <v>2420</v>
      </c>
      <c r="H1054" s="202" t="s">
        <v>1643</v>
      </c>
    </row>
    <row r="1055" spans="1:8">
      <c r="A1055" s="202" t="s">
        <v>235</v>
      </c>
      <c r="B1055" s="202">
        <v>621000</v>
      </c>
      <c r="C1055" s="202" t="s">
        <v>2686</v>
      </c>
      <c r="D1055" s="202" t="s">
        <v>2687</v>
      </c>
      <c r="E1055" s="202" t="s">
        <v>238</v>
      </c>
      <c r="F1055" s="203">
        <v>43282</v>
      </c>
      <c r="G1055" s="202" t="s">
        <v>2420</v>
      </c>
      <c r="H1055" s="202" t="s">
        <v>2688</v>
      </c>
    </row>
    <row r="1056" spans="1:8">
      <c r="A1056" s="202" t="s">
        <v>235</v>
      </c>
      <c r="B1056" s="202">
        <v>622000</v>
      </c>
      <c r="C1056" s="202" t="s">
        <v>2689</v>
      </c>
      <c r="D1056" s="202" t="s">
        <v>2690</v>
      </c>
      <c r="E1056" s="202" t="s">
        <v>238</v>
      </c>
      <c r="F1056" s="203">
        <v>43282</v>
      </c>
      <c r="G1056" s="202" t="s">
        <v>2420</v>
      </c>
      <c r="H1056" s="202" t="s">
        <v>2691</v>
      </c>
    </row>
    <row r="1057" spans="1:8">
      <c r="A1057" s="202" t="s">
        <v>235</v>
      </c>
      <c r="B1057" s="202">
        <v>622001</v>
      </c>
      <c r="C1057" s="202" t="s">
        <v>2692</v>
      </c>
      <c r="D1057" s="202" t="s">
        <v>2685</v>
      </c>
      <c r="E1057" s="202" t="s">
        <v>238</v>
      </c>
      <c r="F1057" s="203">
        <v>43282</v>
      </c>
      <c r="G1057" s="202" t="s">
        <v>2420</v>
      </c>
      <c r="H1057" s="202" t="s">
        <v>2693</v>
      </c>
    </row>
    <row r="1058" spans="1:8">
      <c r="A1058" s="202" t="s">
        <v>235</v>
      </c>
      <c r="B1058" s="202">
        <v>631000</v>
      </c>
      <c r="C1058" s="202" t="s">
        <v>2694</v>
      </c>
      <c r="D1058" s="202" t="s">
        <v>2695</v>
      </c>
      <c r="E1058" s="202" t="s">
        <v>238</v>
      </c>
      <c r="F1058" s="203">
        <v>43282</v>
      </c>
      <c r="G1058" s="202" t="s">
        <v>2420</v>
      </c>
      <c r="H1058" s="202" t="s">
        <v>2696</v>
      </c>
    </row>
    <row r="1059" spans="1:8">
      <c r="A1059" s="202" t="s">
        <v>235</v>
      </c>
      <c r="B1059" s="202">
        <v>632000</v>
      </c>
      <c r="C1059" s="202" t="s">
        <v>2697</v>
      </c>
      <c r="D1059" s="202" t="s">
        <v>2698</v>
      </c>
      <c r="E1059" s="202" t="s">
        <v>238</v>
      </c>
      <c r="F1059" s="203">
        <v>43282</v>
      </c>
      <c r="G1059" s="202" t="s">
        <v>2420</v>
      </c>
      <c r="H1059" s="202" t="s">
        <v>2699</v>
      </c>
    </row>
    <row r="1060" spans="1:8">
      <c r="A1060" s="202" t="s">
        <v>235</v>
      </c>
      <c r="B1060" s="202">
        <v>651100</v>
      </c>
      <c r="C1060" s="202" t="s">
        <v>2700</v>
      </c>
      <c r="D1060" s="202" t="s">
        <v>1684</v>
      </c>
      <c r="E1060" s="202" t="s">
        <v>238</v>
      </c>
      <c r="F1060" s="203">
        <v>43282</v>
      </c>
      <c r="G1060" s="202" t="s">
        <v>2420</v>
      </c>
      <c r="H1060" s="202" t="s">
        <v>2701</v>
      </c>
    </row>
    <row r="1061" spans="1:8">
      <c r="A1061" s="202" t="s">
        <v>235</v>
      </c>
      <c r="B1061" s="202">
        <v>651200</v>
      </c>
      <c r="C1061" s="202" t="s">
        <v>2702</v>
      </c>
      <c r="D1061" s="202" t="s">
        <v>2703</v>
      </c>
      <c r="E1061" s="202" t="s">
        <v>238</v>
      </c>
      <c r="F1061" s="203">
        <v>43282</v>
      </c>
      <c r="G1061" s="202" t="s">
        <v>2420</v>
      </c>
      <c r="H1061" s="202" t="s">
        <v>2704</v>
      </c>
    </row>
    <row r="1062" spans="1:8">
      <c r="A1062" s="202" t="s">
        <v>235</v>
      </c>
      <c r="B1062" s="202">
        <v>651310</v>
      </c>
      <c r="C1062" s="202" t="s">
        <v>2705</v>
      </c>
      <c r="D1062" s="202" t="s">
        <v>2703</v>
      </c>
      <c r="E1062" s="202" t="s">
        <v>238</v>
      </c>
      <c r="F1062" s="203">
        <v>39630</v>
      </c>
      <c r="G1062" s="202" t="s">
        <v>2420</v>
      </c>
    </row>
    <row r="1063" spans="1:8">
      <c r="A1063" s="202" t="s">
        <v>235</v>
      </c>
      <c r="B1063" s="202">
        <v>651320</v>
      </c>
      <c r="C1063" s="202" t="s">
        <v>2706</v>
      </c>
      <c r="D1063" s="202" t="s">
        <v>2707</v>
      </c>
      <c r="E1063" s="202" t="s">
        <v>238</v>
      </c>
      <c r="F1063" s="203">
        <v>39630</v>
      </c>
      <c r="G1063" s="202" t="s">
        <v>2420</v>
      </c>
    </row>
    <row r="1064" spans="1:8">
      <c r="A1064" s="202" t="s">
        <v>235</v>
      </c>
      <c r="B1064" s="202">
        <v>652100</v>
      </c>
      <c r="C1064" s="202" t="s">
        <v>2708</v>
      </c>
      <c r="D1064" s="202" t="s">
        <v>1690</v>
      </c>
      <c r="E1064" s="202" t="s">
        <v>238</v>
      </c>
      <c r="F1064" s="203">
        <v>43282</v>
      </c>
      <c r="G1064" s="202" t="s">
        <v>2420</v>
      </c>
      <c r="H1064" s="202" t="s">
        <v>2709</v>
      </c>
    </row>
    <row r="1065" spans="1:8">
      <c r="A1065" s="202" t="s">
        <v>235</v>
      </c>
      <c r="B1065" s="202">
        <v>652200</v>
      </c>
      <c r="C1065" s="202" t="s">
        <v>2710</v>
      </c>
      <c r="D1065" s="202" t="s">
        <v>1693</v>
      </c>
      <c r="E1065" s="202" t="s">
        <v>238</v>
      </c>
      <c r="F1065" s="203">
        <v>43282</v>
      </c>
      <c r="G1065" s="202" t="s">
        <v>2420</v>
      </c>
      <c r="H1065" s="202" t="s">
        <v>2711</v>
      </c>
    </row>
    <row r="1066" spans="1:8">
      <c r="A1066" s="202" t="s">
        <v>235</v>
      </c>
      <c r="B1066" s="202">
        <v>653100</v>
      </c>
      <c r="C1066" s="202" t="s">
        <v>2712</v>
      </c>
      <c r="D1066" s="202" t="s">
        <v>1700</v>
      </c>
      <c r="E1066" s="202" t="s">
        <v>238</v>
      </c>
      <c r="F1066" s="203">
        <v>43282</v>
      </c>
      <c r="G1066" s="202" t="s">
        <v>2420</v>
      </c>
      <c r="H1066" s="202" t="s">
        <v>2713</v>
      </c>
    </row>
    <row r="1067" spans="1:8">
      <c r="A1067" s="202" t="s">
        <v>235</v>
      </c>
      <c r="B1067" s="202">
        <v>653200</v>
      </c>
      <c r="C1067" s="202" t="s">
        <v>2714</v>
      </c>
      <c r="D1067" s="202" t="s">
        <v>1700</v>
      </c>
      <c r="E1067" s="202" t="s">
        <v>238</v>
      </c>
      <c r="F1067" s="203">
        <v>43282</v>
      </c>
      <c r="G1067" s="202" t="s">
        <v>2420</v>
      </c>
      <c r="H1067" s="202" t="s">
        <v>2715</v>
      </c>
    </row>
    <row r="1068" spans="1:8">
      <c r="A1068" s="202" t="s">
        <v>235</v>
      </c>
      <c r="B1068" s="202">
        <v>654100</v>
      </c>
      <c r="C1068" s="202" t="s">
        <v>2716</v>
      </c>
      <c r="D1068" s="202" t="s">
        <v>1714</v>
      </c>
      <c r="E1068" s="202" t="s">
        <v>238</v>
      </c>
      <c r="F1068" s="203">
        <v>43282</v>
      </c>
      <c r="G1068" s="202" t="s">
        <v>2420</v>
      </c>
      <c r="H1068" s="202" t="s">
        <v>2717</v>
      </c>
    </row>
    <row r="1069" spans="1:8">
      <c r="A1069" s="202" t="s">
        <v>235</v>
      </c>
      <c r="B1069" s="202">
        <v>654200</v>
      </c>
      <c r="C1069" s="202" t="s">
        <v>2718</v>
      </c>
      <c r="D1069" s="202" t="s">
        <v>1714</v>
      </c>
      <c r="E1069" s="202" t="s">
        <v>238</v>
      </c>
      <c r="F1069" s="203">
        <v>43282</v>
      </c>
      <c r="G1069" s="202" t="s">
        <v>2420</v>
      </c>
      <c r="H1069" s="202" t="s">
        <v>2719</v>
      </c>
    </row>
    <row r="1070" spans="1:8">
      <c r="A1070" s="202" t="s">
        <v>235</v>
      </c>
      <c r="B1070" s="202">
        <v>655100</v>
      </c>
      <c r="C1070" s="202" t="s">
        <v>2720</v>
      </c>
      <c r="D1070" s="202" t="s">
        <v>1726</v>
      </c>
      <c r="E1070" s="202" t="s">
        <v>238</v>
      </c>
      <c r="F1070" s="203">
        <v>43282</v>
      </c>
      <c r="G1070" s="202" t="s">
        <v>2420</v>
      </c>
      <c r="H1070" s="202" t="s">
        <v>2721</v>
      </c>
    </row>
    <row r="1071" spans="1:8">
      <c r="A1071" s="202" t="s">
        <v>235</v>
      </c>
      <c r="B1071" s="202">
        <v>655200</v>
      </c>
      <c r="C1071" s="202" t="s">
        <v>2722</v>
      </c>
      <c r="D1071" s="202" t="s">
        <v>1726</v>
      </c>
      <c r="E1071" s="202" t="s">
        <v>238</v>
      </c>
      <c r="F1071" s="203">
        <v>43282</v>
      </c>
      <c r="G1071" s="202" t="s">
        <v>2420</v>
      </c>
      <c r="H1071" s="202" t="s">
        <v>2723</v>
      </c>
    </row>
    <row r="1072" spans="1:8">
      <c r="A1072" s="202" t="s">
        <v>235</v>
      </c>
      <c r="B1072" s="202">
        <v>659100</v>
      </c>
      <c r="C1072" s="202" t="s">
        <v>2724</v>
      </c>
      <c r="D1072" s="202" t="s">
        <v>1762</v>
      </c>
      <c r="E1072" s="202" t="s">
        <v>238</v>
      </c>
      <c r="F1072" s="203">
        <v>43282</v>
      </c>
      <c r="G1072" s="202" t="s">
        <v>2420</v>
      </c>
      <c r="H1072" s="202" t="s">
        <v>2725</v>
      </c>
    </row>
    <row r="1073" spans="1:8">
      <c r="A1073" s="202" t="s">
        <v>235</v>
      </c>
      <c r="B1073" s="202">
        <v>659200</v>
      </c>
      <c r="C1073" s="202" t="s">
        <v>2726</v>
      </c>
      <c r="D1073" s="202" t="s">
        <v>1762</v>
      </c>
      <c r="E1073" s="202" t="s">
        <v>238</v>
      </c>
      <c r="F1073" s="203">
        <v>43282</v>
      </c>
      <c r="G1073" s="202" t="s">
        <v>2420</v>
      </c>
      <c r="H1073" s="202" t="s">
        <v>2727</v>
      </c>
    </row>
    <row r="1074" spans="1:8">
      <c r="A1074" s="202" t="s">
        <v>235</v>
      </c>
      <c r="B1074" s="202">
        <v>714000</v>
      </c>
      <c r="C1074" s="202" t="s">
        <v>2728</v>
      </c>
      <c r="D1074" s="202" t="s">
        <v>708</v>
      </c>
      <c r="E1074" s="202" t="s">
        <v>238</v>
      </c>
      <c r="F1074" s="203">
        <v>43282</v>
      </c>
      <c r="G1074" s="202" t="s">
        <v>2420</v>
      </c>
      <c r="H1074" s="202" t="s">
        <v>2729</v>
      </c>
    </row>
    <row r="1075" spans="1:8">
      <c r="A1075" s="202" t="s">
        <v>235</v>
      </c>
      <c r="B1075" s="202">
        <v>719200</v>
      </c>
      <c r="C1075" s="202" t="s">
        <v>2730</v>
      </c>
      <c r="D1075" s="202" t="s">
        <v>2731</v>
      </c>
      <c r="E1075" s="202" t="s">
        <v>238</v>
      </c>
      <c r="F1075" s="203">
        <v>43282</v>
      </c>
      <c r="G1075" s="202" t="s">
        <v>2420</v>
      </c>
      <c r="H1075" s="202" t="s">
        <v>2732</v>
      </c>
    </row>
    <row r="1076" spans="1:8">
      <c r="A1076" s="202" t="s">
        <v>235</v>
      </c>
      <c r="B1076" s="202">
        <v>719250</v>
      </c>
      <c r="C1076" s="202" t="s">
        <v>2733</v>
      </c>
      <c r="D1076" s="202" t="s">
        <v>2734</v>
      </c>
      <c r="E1076" s="202" t="s">
        <v>238</v>
      </c>
      <c r="F1076" s="203">
        <v>43282</v>
      </c>
      <c r="G1076" s="202" t="s">
        <v>2420</v>
      </c>
      <c r="H1076" s="202" t="s">
        <v>2732</v>
      </c>
    </row>
    <row r="1077" spans="1:8">
      <c r="A1077" s="202" t="s">
        <v>235</v>
      </c>
      <c r="B1077" s="202">
        <v>719501</v>
      </c>
      <c r="C1077" s="202" t="s">
        <v>2735</v>
      </c>
      <c r="D1077" s="202" t="s">
        <v>2736</v>
      </c>
      <c r="E1077" s="202" t="s">
        <v>238</v>
      </c>
      <c r="F1077" s="203">
        <v>42917</v>
      </c>
      <c r="G1077" s="202" t="s">
        <v>2420</v>
      </c>
      <c r="H1077" s="202" t="s">
        <v>2737</v>
      </c>
    </row>
    <row r="1078" spans="1:8">
      <c r="A1078" s="202" t="s">
        <v>235</v>
      </c>
      <c r="B1078" s="202">
        <v>722130</v>
      </c>
      <c r="C1078" s="202" t="s">
        <v>2738</v>
      </c>
      <c r="D1078" s="202" t="s">
        <v>1947</v>
      </c>
      <c r="E1078" s="202" t="s">
        <v>238</v>
      </c>
      <c r="F1078" s="203">
        <v>44013</v>
      </c>
      <c r="G1078" s="202" t="s">
        <v>2420</v>
      </c>
      <c r="H1078" s="202" t="s">
        <v>2739</v>
      </c>
    </row>
    <row r="1079" spans="1:8">
      <c r="A1079" s="202" t="s">
        <v>235</v>
      </c>
      <c r="B1079" s="202">
        <v>722400</v>
      </c>
      <c r="C1079" s="202" t="s">
        <v>2740</v>
      </c>
      <c r="D1079" s="202" t="s">
        <v>2741</v>
      </c>
      <c r="E1079" s="202" t="s">
        <v>238</v>
      </c>
      <c r="F1079" s="203">
        <v>41487</v>
      </c>
      <c r="G1079" s="202" t="s">
        <v>2420</v>
      </c>
    </row>
    <row r="1080" spans="1:8">
      <c r="A1080" s="202" t="s">
        <v>235</v>
      </c>
      <c r="B1080" s="202">
        <v>729200</v>
      </c>
      <c r="C1080" s="202" t="s">
        <v>2742</v>
      </c>
      <c r="D1080" s="202" t="s">
        <v>2743</v>
      </c>
      <c r="E1080" s="202" t="s">
        <v>238</v>
      </c>
      <c r="F1080" s="203">
        <v>43928</v>
      </c>
      <c r="G1080" s="202" t="s">
        <v>2420</v>
      </c>
      <c r="H1080" s="202" t="s">
        <v>2744</v>
      </c>
    </row>
    <row r="1081" spans="1:8">
      <c r="A1081" s="202" t="s">
        <v>235</v>
      </c>
      <c r="B1081" s="202">
        <v>738200</v>
      </c>
      <c r="C1081" s="202" t="s">
        <v>2745</v>
      </c>
      <c r="D1081" s="202" t="s">
        <v>2745</v>
      </c>
      <c r="E1081" s="202" t="s">
        <v>238</v>
      </c>
      <c r="F1081" s="203">
        <v>43282</v>
      </c>
      <c r="G1081" s="202" t="s">
        <v>2420</v>
      </c>
      <c r="H1081" s="202" t="s">
        <v>2746</v>
      </c>
    </row>
    <row r="1082" spans="1:8">
      <c r="A1082" s="202" t="s">
        <v>235</v>
      </c>
      <c r="B1082" s="202">
        <v>751110</v>
      </c>
      <c r="C1082" s="202" t="s">
        <v>2747</v>
      </c>
      <c r="D1082" s="202" t="s">
        <v>2748</v>
      </c>
      <c r="E1082" s="202" t="s">
        <v>238</v>
      </c>
      <c r="F1082" s="203">
        <v>42917</v>
      </c>
      <c r="G1082" s="202" t="s">
        <v>2420</v>
      </c>
    </row>
    <row r="1083" spans="1:8">
      <c r="A1083" s="202" t="s">
        <v>235</v>
      </c>
      <c r="B1083" s="202">
        <v>773000</v>
      </c>
      <c r="C1083" s="202" t="s">
        <v>2749</v>
      </c>
      <c r="D1083" s="202" t="s">
        <v>2215</v>
      </c>
      <c r="E1083" s="202" t="s">
        <v>238</v>
      </c>
      <c r="F1083" s="203">
        <v>43271</v>
      </c>
      <c r="G1083" s="202" t="s">
        <v>2420</v>
      </c>
      <c r="H1083" s="202" t="s">
        <v>2750</v>
      </c>
    </row>
    <row r="1084" spans="1:8">
      <c r="A1084" s="202" t="s">
        <v>235</v>
      </c>
      <c r="B1084" s="202">
        <v>774000</v>
      </c>
      <c r="C1084" s="202" t="s">
        <v>2751</v>
      </c>
      <c r="D1084" s="202" t="s">
        <v>2752</v>
      </c>
      <c r="E1084" s="202" t="s">
        <v>238</v>
      </c>
      <c r="F1084" s="203">
        <v>41821</v>
      </c>
      <c r="G1084" s="202" t="s">
        <v>2420</v>
      </c>
    </row>
    <row r="1085" spans="1:8">
      <c r="A1085" s="202" t="s">
        <v>235</v>
      </c>
      <c r="B1085" s="202">
        <v>775000</v>
      </c>
      <c r="C1085" s="202" t="s">
        <v>2753</v>
      </c>
      <c r="D1085" s="202" t="s">
        <v>2754</v>
      </c>
      <c r="E1085" s="202" t="s">
        <v>238</v>
      </c>
      <c r="F1085" s="203">
        <v>42439</v>
      </c>
      <c r="G1085" s="202" t="s">
        <v>2420</v>
      </c>
      <c r="H1085" s="202" t="s">
        <v>2755</v>
      </c>
    </row>
    <row r="1086" spans="1:8">
      <c r="A1086" s="202" t="s">
        <v>235</v>
      </c>
      <c r="B1086" s="202">
        <v>781150</v>
      </c>
      <c r="C1086" s="202" t="s">
        <v>2756</v>
      </c>
      <c r="D1086" s="202" t="s">
        <v>2757</v>
      </c>
      <c r="E1086" s="202" t="s">
        <v>238</v>
      </c>
      <c r="F1086" s="203">
        <v>42125</v>
      </c>
      <c r="G1086" s="202" t="s">
        <v>2420</v>
      </c>
      <c r="H1086" s="202" t="s">
        <v>2758</v>
      </c>
    </row>
    <row r="1087" spans="1:8">
      <c r="A1087" s="202" t="s">
        <v>235</v>
      </c>
      <c r="B1087" s="202">
        <v>781200</v>
      </c>
      <c r="C1087" s="202" t="s">
        <v>2759</v>
      </c>
      <c r="D1087" s="202" t="s">
        <v>2051</v>
      </c>
      <c r="E1087" s="202" t="s">
        <v>238</v>
      </c>
      <c r="F1087" s="203">
        <v>40492</v>
      </c>
      <c r="G1087" s="202" t="s">
        <v>2420</v>
      </c>
    </row>
    <row r="1088" spans="1:8">
      <c r="A1088" s="202" t="s">
        <v>235</v>
      </c>
      <c r="B1088" s="202">
        <v>781300</v>
      </c>
      <c r="C1088" s="202" t="s">
        <v>2760</v>
      </c>
      <c r="D1088" s="202" t="s">
        <v>1887</v>
      </c>
      <c r="E1088" s="202" t="s">
        <v>238</v>
      </c>
      <c r="F1088" s="203">
        <v>40492</v>
      </c>
      <c r="G1088" s="202" t="s">
        <v>2420</v>
      </c>
    </row>
    <row r="1089" spans="1:8">
      <c r="A1089" s="202" t="s">
        <v>235</v>
      </c>
      <c r="B1089" s="202">
        <v>781400</v>
      </c>
      <c r="C1089" s="202" t="s">
        <v>2761</v>
      </c>
      <c r="D1089" s="202" t="s">
        <v>2762</v>
      </c>
      <c r="E1089" s="202" t="s">
        <v>238</v>
      </c>
      <c r="F1089" s="203">
        <v>40492</v>
      </c>
      <c r="G1089" s="202" t="s">
        <v>2420</v>
      </c>
    </row>
    <row r="1090" spans="1:8">
      <c r="A1090" s="202" t="s">
        <v>235</v>
      </c>
      <c r="B1090" s="202">
        <v>781500</v>
      </c>
      <c r="C1090" s="202" t="s">
        <v>2763</v>
      </c>
      <c r="D1090" s="202" t="s">
        <v>2764</v>
      </c>
      <c r="E1090" s="202" t="s">
        <v>238</v>
      </c>
      <c r="F1090" s="203">
        <v>40492</v>
      </c>
      <c r="G1090" s="202" t="s">
        <v>2420</v>
      </c>
    </row>
    <row r="1091" spans="1:8">
      <c r="A1091" s="202" t="s">
        <v>235</v>
      </c>
      <c r="B1091" s="202">
        <v>781600</v>
      </c>
      <c r="C1091" s="202" t="s">
        <v>2765</v>
      </c>
      <c r="D1091" s="202" t="s">
        <v>1877</v>
      </c>
      <c r="E1091" s="202" t="s">
        <v>238</v>
      </c>
      <c r="F1091" s="203">
        <v>40592</v>
      </c>
      <c r="G1091" s="202" t="s">
        <v>2420</v>
      </c>
    </row>
    <row r="1092" spans="1:8">
      <c r="A1092" s="202" t="s">
        <v>235</v>
      </c>
      <c r="B1092" s="202">
        <v>781700</v>
      </c>
      <c r="C1092" s="202" t="s">
        <v>2766</v>
      </c>
      <c r="D1092" s="202" t="s">
        <v>2767</v>
      </c>
      <c r="E1092" s="202" t="s">
        <v>238</v>
      </c>
      <c r="F1092" s="203">
        <v>40492</v>
      </c>
      <c r="G1092" s="202" t="s">
        <v>2420</v>
      </c>
    </row>
    <row r="1093" spans="1:8">
      <c r="A1093" s="202" t="s">
        <v>235</v>
      </c>
      <c r="B1093" s="202">
        <v>781800</v>
      </c>
      <c r="C1093" s="202" t="s">
        <v>2768</v>
      </c>
      <c r="D1093" s="202" t="s">
        <v>2769</v>
      </c>
      <c r="E1093" s="202" t="s">
        <v>238</v>
      </c>
      <c r="F1093" s="203">
        <v>40492</v>
      </c>
      <c r="G1093" s="202" t="s">
        <v>2420</v>
      </c>
    </row>
    <row r="1094" spans="1:8">
      <c r="A1094" s="202" t="s">
        <v>235</v>
      </c>
      <c r="B1094" s="202">
        <v>781900</v>
      </c>
      <c r="C1094" s="202" t="s">
        <v>2770</v>
      </c>
      <c r="D1094" s="202" t="s">
        <v>2771</v>
      </c>
      <c r="E1094" s="202" t="s">
        <v>238</v>
      </c>
      <c r="F1094" s="203">
        <v>40582</v>
      </c>
      <c r="G1094" s="202" t="s">
        <v>2420</v>
      </c>
    </row>
    <row r="1095" spans="1:8">
      <c r="A1095" s="202" t="s">
        <v>235</v>
      </c>
      <c r="B1095" s="202">
        <v>782100</v>
      </c>
      <c r="C1095" s="202" t="s">
        <v>2772</v>
      </c>
      <c r="D1095" s="202" t="s">
        <v>2773</v>
      </c>
      <c r="E1095" s="202" t="s">
        <v>238</v>
      </c>
      <c r="F1095" s="203">
        <v>40492</v>
      </c>
      <c r="G1095" s="202" t="s">
        <v>2420</v>
      </c>
    </row>
    <row r="1096" spans="1:8">
      <c r="A1096" s="202" t="s">
        <v>235</v>
      </c>
      <c r="B1096" s="202">
        <v>782200</v>
      </c>
      <c r="C1096" s="202" t="s">
        <v>2774</v>
      </c>
      <c r="D1096" s="202" t="s">
        <v>2773</v>
      </c>
      <c r="E1096" s="202" t="s">
        <v>238</v>
      </c>
      <c r="F1096" s="203">
        <v>40582</v>
      </c>
      <c r="G1096" s="202" t="s">
        <v>2420</v>
      </c>
    </row>
    <row r="1097" spans="1:8">
      <c r="A1097" s="202" t="s">
        <v>235</v>
      </c>
      <c r="B1097" s="202">
        <v>782300</v>
      </c>
      <c r="C1097" s="202" t="s">
        <v>2775</v>
      </c>
      <c r="D1097" s="202" t="s">
        <v>2776</v>
      </c>
      <c r="E1097" s="202" t="s">
        <v>238</v>
      </c>
      <c r="F1097" s="203">
        <v>40583</v>
      </c>
      <c r="G1097" s="202" t="s">
        <v>2420</v>
      </c>
    </row>
    <row r="1098" spans="1:8">
      <c r="A1098" s="202" t="s">
        <v>235</v>
      </c>
      <c r="B1098" s="202">
        <v>782500</v>
      </c>
      <c r="C1098" s="202" t="s">
        <v>2777</v>
      </c>
      <c r="D1098" s="202" t="s">
        <v>2778</v>
      </c>
      <c r="E1098" s="202" t="s">
        <v>238</v>
      </c>
      <c r="F1098" s="203">
        <v>40592</v>
      </c>
      <c r="G1098" s="202" t="s">
        <v>2420</v>
      </c>
    </row>
    <row r="1099" spans="1:8">
      <c r="A1099" s="202" t="s">
        <v>235</v>
      </c>
      <c r="B1099" s="202">
        <v>783100</v>
      </c>
      <c r="C1099" s="202" t="s">
        <v>2779</v>
      </c>
      <c r="D1099" s="202" t="s">
        <v>2780</v>
      </c>
      <c r="E1099" s="202" t="s">
        <v>238</v>
      </c>
      <c r="F1099" s="203">
        <v>40592</v>
      </c>
      <c r="G1099" s="202" t="s">
        <v>2420</v>
      </c>
    </row>
    <row r="1100" spans="1:8">
      <c r="A1100" s="202" t="s">
        <v>235</v>
      </c>
      <c r="B1100" s="202">
        <v>783300</v>
      </c>
      <c r="C1100" s="202" t="s">
        <v>2781</v>
      </c>
      <c r="D1100" s="202" t="s">
        <v>2782</v>
      </c>
      <c r="E1100" s="202" t="s">
        <v>238</v>
      </c>
      <c r="F1100" s="203">
        <v>40492</v>
      </c>
      <c r="G1100" s="202" t="s">
        <v>2420</v>
      </c>
    </row>
    <row r="1101" spans="1:8">
      <c r="A1101" s="202" t="s">
        <v>235</v>
      </c>
      <c r="B1101" s="202">
        <v>789200</v>
      </c>
      <c r="C1101" s="202" t="s">
        <v>2783</v>
      </c>
      <c r="D1101" s="202" t="s">
        <v>2784</v>
      </c>
      <c r="E1101" s="202" t="s">
        <v>238</v>
      </c>
      <c r="F1101" s="203">
        <v>40492</v>
      </c>
      <c r="G1101" s="202" t="s">
        <v>2420</v>
      </c>
    </row>
    <row r="1102" spans="1:8">
      <c r="A1102" s="202" t="s">
        <v>235</v>
      </c>
      <c r="B1102" s="202">
        <v>789300</v>
      </c>
      <c r="C1102" s="202" t="s">
        <v>2785</v>
      </c>
      <c r="D1102" s="202" t="s">
        <v>2786</v>
      </c>
      <c r="E1102" s="202" t="s">
        <v>238</v>
      </c>
      <c r="F1102" s="203">
        <v>40725</v>
      </c>
      <c r="G1102" s="202" t="s">
        <v>2420</v>
      </c>
    </row>
    <row r="1103" spans="1:8">
      <c r="A1103" s="202" t="s">
        <v>235</v>
      </c>
      <c r="B1103" s="202">
        <v>792100</v>
      </c>
      <c r="C1103" s="202" t="s">
        <v>2787</v>
      </c>
      <c r="D1103" s="202" t="s">
        <v>1248</v>
      </c>
      <c r="E1103" s="202" t="s">
        <v>238</v>
      </c>
      <c r="F1103" s="203">
        <v>43740</v>
      </c>
      <c r="G1103" s="202" t="s">
        <v>2420</v>
      </c>
      <c r="H1103" s="202" t="s">
        <v>2788</v>
      </c>
    </row>
    <row r="1104" spans="1:8">
      <c r="A1104" s="202" t="s">
        <v>235</v>
      </c>
      <c r="B1104" s="202">
        <v>792200</v>
      </c>
      <c r="C1104" s="202" t="s">
        <v>2789</v>
      </c>
      <c r="D1104" s="202" t="s">
        <v>2790</v>
      </c>
      <c r="E1104" s="202" t="s">
        <v>238</v>
      </c>
      <c r="F1104" s="203">
        <v>43740</v>
      </c>
      <c r="G1104" s="202" t="s">
        <v>2420</v>
      </c>
      <c r="H1104" s="202" t="s">
        <v>2791</v>
      </c>
    </row>
    <row r="1105" spans="1:8">
      <c r="A1105" s="202" t="s">
        <v>235</v>
      </c>
      <c r="B1105" s="202">
        <v>792300</v>
      </c>
      <c r="C1105" s="202" t="s">
        <v>2792</v>
      </c>
      <c r="D1105" s="202" t="s">
        <v>2793</v>
      </c>
      <c r="E1105" s="202" t="s">
        <v>238</v>
      </c>
      <c r="F1105" s="203">
        <v>43740</v>
      </c>
      <c r="G1105" s="202" t="s">
        <v>2420</v>
      </c>
      <c r="H1105" s="202" t="s">
        <v>2794</v>
      </c>
    </row>
    <row r="1106" spans="1:8">
      <c r="A1106" s="202" t="s">
        <v>235</v>
      </c>
      <c r="B1106" s="202">
        <v>792900</v>
      </c>
      <c r="C1106" s="202" t="s">
        <v>2795</v>
      </c>
      <c r="D1106" s="202" t="s">
        <v>1248</v>
      </c>
      <c r="E1106" s="202" t="s">
        <v>238</v>
      </c>
      <c r="F1106" s="203">
        <v>43740</v>
      </c>
      <c r="G1106" s="202" t="s">
        <v>2420</v>
      </c>
      <c r="H1106" s="202" t="s">
        <v>2796</v>
      </c>
    </row>
    <row r="1107" spans="1:8">
      <c r="A1107" s="202" t="s">
        <v>235</v>
      </c>
      <c r="B1107" s="202">
        <v>793000</v>
      </c>
      <c r="C1107" s="202" t="s">
        <v>2797</v>
      </c>
      <c r="D1107" s="202" t="s">
        <v>2798</v>
      </c>
      <c r="E1107" s="202" t="s">
        <v>238</v>
      </c>
      <c r="F1107" s="203">
        <v>39630</v>
      </c>
      <c r="G1107" s="202" t="s">
        <v>2420</v>
      </c>
    </row>
    <row r="1108" spans="1:8">
      <c r="A1108" s="202" t="s">
        <v>235</v>
      </c>
      <c r="B1108" s="202">
        <v>793200</v>
      </c>
      <c r="C1108" s="202" t="s">
        <v>2799</v>
      </c>
      <c r="D1108" s="202" t="s">
        <v>2800</v>
      </c>
      <c r="E1108" s="202" t="s">
        <v>238</v>
      </c>
      <c r="F1108" s="203">
        <v>43647</v>
      </c>
      <c r="G1108" s="202" t="s">
        <v>2420</v>
      </c>
      <c r="H1108" s="202" t="s">
        <v>2801</v>
      </c>
    </row>
    <row r="1109" spans="1:8">
      <c r="A1109" s="202" t="s">
        <v>235</v>
      </c>
      <c r="B1109" s="202">
        <v>799100</v>
      </c>
      <c r="C1109" s="202" t="s">
        <v>2802</v>
      </c>
      <c r="D1109" s="202" t="s">
        <v>2803</v>
      </c>
      <c r="E1109" s="202" t="s">
        <v>238</v>
      </c>
      <c r="F1109" s="203">
        <v>44530</v>
      </c>
      <c r="G1109" s="202" t="s">
        <v>2420</v>
      </c>
      <c r="H1109" s="202" t="s">
        <v>2804</v>
      </c>
    </row>
    <row r="1110" spans="1:8">
      <c r="A1110" s="202" t="s">
        <v>235</v>
      </c>
      <c r="B1110" s="202">
        <v>799500</v>
      </c>
      <c r="C1110" s="202" t="s">
        <v>2805</v>
      </c>
      <c r="D1110" s="202" t="s">
        <v>2806</v>
      </c>
      <c r="E1110" s="202" t="s">
        <v>238</v>
      </c>
      <c r="F1110" s="203">
        <v>42713</v>
      </c>
      <c r="G1110" s="202" t="s">
        <v>2420</v>
      </c>
      <c r="H1110" s="202" t="s">
        <v>2807</v>
      </c>
    </row>
    <row r="1111" spans="1:8">
      <c r="A1111" s="202" t="s">
        <v>235</v>
      </c>
      <c r="B1111" s="202">
        <v>799630</v>
      </c>
      <c r="C1111" s="202" t="s">
        <v>2808</v>
      </c>
      <c r="D1111" s="202" t="s">
        <v>2809</v>
      </c>
      <c r="E1111" s="202" t="s">
        <v>238</v>
      </c>
      <c r="F1111" s="203">
        <v>41487</v>
      </c>
      <c r="G1111" s="202" t="s">
        <v>2420</v>
      </c>
    </row>
    <row r="1112" spans="1:8">
      <c r="A1112" s="202" t="s">
        <v>235</v>
      </c>
      <c r="B1112" s="202">
        <v>799801</v>
      </c>
      <c r="C1112" s="202" t="s">
        <v>2810</v>
      </c>
      <c r="D1112" s="202" t="s">
        <v>2811</v>
      </c>
      <c r="E1112" s="202" t="s">
        <v>238</v>
      </c>
      <c r="F1112" s="203">
        <v>39630</v>
      </c>
      <c r="G1112" s="202" t="s">
        <v>2420</v>
      </c>
    </row>
    <row r="1113" spans="1:8">
      <c r="A1113" s="202" t="s">
        <v>235</v>
      </c>
      <c r="B1113" s="202">
        <v>799802</v>
      </c>
      <c r="C1113" s="202" t="s">
        <v>2812</v>
      </c>
      <c r="D1113" s="202" t="s">
        <v>2813</v>
      </c>
      <c r="E1113" s="202" t="s">
        <v>238</v>
      </c>
      <c r="F1113" s="203">
        <v>39630</v>
      </c>
      <c r="G1113" s="202" t="s">
        <v>2420</v>
      </c>
    </row>
    <row r="1114" spans="1:8">
      <c r="A1114" s="202" t="s">
        <v>235</v>
      </c>
      <c r="B1114" s="202">
        <v>799803</v>
      </c>
      <c r="C1114" s="202" t="s">
        <v>2814</v>
      </c>
      <c r="D1114" s="202" t="s">
        <v>2815</v>
      </c>
      <c r="E1114" s="202" t="s">
        <v>238</v>
      </c>
      <c r="F1114" s="203">
        <v>39630</v>
      </c>
      <c r="G1114" s="202" t="s">
        <v>2420</v>
      </c>
    </row>
    <row r="1115" spans="1:8">
      <c r="A1115" s="202" t="s">
        <v>235</v>
      </c>
      <c r="B1115" s="202">
        <v>799804</v>
      </c>
      <c r="C1115" s="202" t="s">
        <v>2816</v>
      </c>
      <c r="D1115" s="202" t="s">
        <v>2817</v>
      </c>
      <c r="E1115" s="202" t="s">
        <v>238</v>
      </c>
      <c r="F1115" s="203">
        <v>39630</v>
      </c>
      <c r="G1115" s="202" t="s">
        <v>2420</v>
      </c>
    </row>
    <row r="1116" spans="1:8">
      <c r="A1116" s="202" t="s">
        <v>235</v>
      </c>
      <c r="B1116" s="202">
        <v>799805</v>
      </c>
      <c r="C1116" s="202" t="s">
        <v>2818</v>
      </c>
      <c r="D1116" s="202" t="s">
        <v>2819</v>
      </c>
      <c r="E1116" s="202" t="s">
        <v>238</v>
      </c>
      <c r="F1116" s="203">
        <v>39630</v>
      </c>
      <c r="G1116" s="202" t="s">
        <v>2420</v>
      </c>
    </row>
    <row r="1117" spans="1:8">
      <c r="A1117" s="202" t="s">
        <v>235</v>
      </c>
      <c r="B1117" s="202">
        <v>799806</v>
      </c>
      <c r="C1117" s="202" t="s">
        <v>2820</v>
      </c>
      <c r="D1117" s="202" t="s">
        <v>2821</v>
      </c>
      <c r="E1117" s="202" t="s">
        <v>238</v>
      </c>
      <c r="F1117" s="203">
        <v>39630</v>
      </c>
      <c r="G1117" s="202" t="s">
        <v>2420</v>
      </c>
    </row>
    <row r="1118" spans="1:8">
      <c r="A1118" s="202" t="s">
        <v>235</v>
      </c>
      <c r="B1118" s="202">
        <v>799807</v>
      </c>
      <c r="C1118" s="202" t="s">
        <v>2822</v>
      </c>
      <c r="D1118" s="202" t="s">
        <v>2823</v>
      </c>
      <c r="E1118" s="202" t="s">
        <v>238</v>
      </c>
      <c r="F1118" s="203">
        <v>39630</v>
      </c>
      <c r="G1118" s="202" t="s">
        <v>2420</v>
      </c>
    </row>
    <row r="1119" spans="1:8">
      <c r="A1119" s="202" t="s">
        <v>235</v>
      </c>
      <c r="B1119" s="202">
        <v>799808</v>
      </c>
      <c r="C1119" s="202" t="s">
        <v>2824</v>
      </c>
      <c r="D1119" s="202" t="s">
        <v>2825</v>
      </c>
      <c r="E1119" s="202" t="s">
        <v>238</v>
      </c>
      <c r="F1119" s="203">
        <v>39630</v>
      </c>
      <c r="G1119" s="202" t="s">
        <v>2420</v>
      </c>
    </row>
    <row r="1120" spans="1:8">
      <c r="A1120" s="202" t="s">
        <v>235</v>
      </c>
      <c r="B1120" s="202">
        <v>799910</v>
      </c>
      <c r="C1120" s="202" t="s">
        <v>2826</v>
      </c>
      <c r="D1120" s="202" t="s">
        <v>2827</v>
      </c>
      <c r="E1120" s="202" t="s">
        <v>238</v>
      </c>
      <c r="F1120" s="203">
        <v>43917</v>
      </c>
      <c r="G1120" s="202" t="s">
        <v>2420</v>
      </c>
      <c r="H1120" s="202" t="s">
        <v>2828</v>
      </c>
    </row>
    <row r="1121" spans="1:8">
      <c r="A1121" s="202" t="s">
        <v>235</v>
      </c>
      <c r="B1121" s="202">
        <v>799950</v>
      </c>
      <c r="C1121" s="202" t="s">
        <v>2829</v>
      </c>
      <c r="D1121" s="202" t="s">
        <v>2393</v>
      </c>
      <c r="E1121" s="202" t="s">
        <v>238</v>
      </c>
      <c r="F1121" s="203">
        <v>44378</v>
      </c>
      <c r="G1121" s="202" t="s">
        <v>2420</v>
      </c>
      <c r="H1121" s="202" t="s">
        <v>2392</v>
      </c>
    </row>
    <row r="1122" spans="1:8">
      <c r="A1122" s="202" t="s">
        <v>235</v>
      </c>
      <c r="B1122" s="202">
        <v>813100</v>
      </c>
      <c r="C1122" s="202" t="s">
        <v>1568</v>
      </c>
      <c r="D1122" s="202" t="s">
        <v>1569</v>
      </c>
      <c r="E1122" s="202" t="s">
        <v>238</v>
      </c>
      <c r="F1122" s="203">
        <v>39995</v>
      </c>
      <c r="G1122" s="202" t="s">
        <v>2420</v>
      </c>
    </row>
    <row r="1123" spans="1:8">
      <c r="A1123" s="202" t="s">
        <v>235</v>
      </c>
      <c r="B1123" s="202">
        <v>813600</v>
      </c>
      <c r="C1123" s="202" t="s">
        <v>2830</v>
      </c>
      <c r="D1123" s="202" t="s">
        <v>1581</v>
      </c>
      <c r="E1123" s="202" t="s">
        <v>238</v>
      </c>
      <c r="F1123" s="203">
        <v>44743</v>
      </c>
      <c r="G1123" s="202" t="s">
        <v>2420</v>
      </c>
      <c r="H1123" s="202" t="s">
        <v>2831</v>
      </c>
    </row>
    <row r="1124" spans="1:8">
      <c r="A1124" s="202" t="s">
        <v>235</v>
      </c>
      <c r="B1124" s="202">
        <v>813700</v>
      </c>
      <c r="C1124" s="202" t="s">
        <v>2673</v>
      </c>
      <c r="D1124" s="202" t="s">
        <v>2674</v>
      </c>
      <c r="E1124" s="202" t="s">
        <v>238</v>
      </c>
      <c r="F1124" s="203">
        <v>44743</v>
      </c>
      <c r="G1124" s="202" t="s">
        <v>2420</v>
      </c>
      <c r="H1124" s="202" t="s">
        <v>2832</v>
      </c>
    </row>
    <row r="1125" spans="1:8">
      <c r="A1125" s="202" t="s">
        <v>235</v>
      </c>
      <c r="B1125" s="202">
        <v>815000</v>
      </c>
      <c r="C1125" s="202" t="s">
        <v>2833</v>
      </c>
      <c r="D1125" s="202" t="s">
        <v>1791</v>
      </c>
      <c r="E1125" s="202" t="s">
        <v>238</v>
      </c>
      <c r="F1125" s="203">
        <v>40409</v>
      </c>
      <c r="G1125" s="202" t="s">
        <v>2420</v>
      </c>
    </row>
    <row r="1126" spans="1:8">
      <c r="A1126" s="202" t="s">
        <v>235</v>
      </c>
      <c r="B1126" s="202">
        <v>816000</v>
      </c>
      <c r="C1126" s="202" t="s">
        <v>2834</v>
      </c>
      <c r="D1126" s="202" t="s">
        <v>1789</v>
      </c>
      <c r="E1126" s="202" t="s">
        <v>238</v>
      </c>
      <c r="F1126" s="203">
        <v>40409</v>
      </c>
      <c r="G1126" s="202" t="s">
        <v>2420</v>
      </c>
    </row>
    <row r="1127" spans="1:8">
      <c r="A1127" s="202" t="s">
        <v>235</v>
      </c>
      <c r="B1127" s="202">
        <v>820000</v>
      </c>
      <c r="C1127" s="202" t="s">
        <v>2835</v>
      </c>
      <c r="D1127" s="202" t="s">
        <v>1558</v>
      </c>
      <c r="E1127" s="202" t="s">
        <v>238</v>
      </c>
      <c r="F1127" s="203">
        <v>43193</v>
      </c>
      <c r="G1127" s="202" t="s">
        <v>2420</v>
      </c>
      <c r="H1127" s="202" t="s">
        <v>2836</v>
      </c>
    </row>
    <row r="1128" spans="1:8">
      <c r="A1128" s="202" t="s">
        <v>235</v>
      </c>
      <c r="B1128" s="202">
        <v>783200</v>
      </c>
      <c r="C1128" s="202" t="s">
        <v>2837</v>
      </c>
      <c r="D1128" s="202" t="s">
        <v>2838</v>
      </c>
      <c r="E1128" s="202" t="s">
        <v>238</v>
      </c>
      <c r="F1128" s="203">
        <v>367</v>
      </c>
      <c r="G1128" s="202" t="s">
        <v>239</v>
      </c>
      <c r="H1128" s="202" t="s">
        <v>2839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E986-1CA9-4363-8B66-8076D2AFEC21}">
  <dimension ref="A1:C8"/>
  <sheetViews>
    <sheetView workbookViewId="0">
      <selection activeCell="F16" sqref="F16"/>
    </sheetView>
  </sheetViews>
  <sheetFormatPr defaultColWidth="9.140625" defaultRowHeight="12.75"/>
  <cols>
    <col min="1" max="1" width="9.140625" style="80"/>
    <col min="2" max="2" width="21.42578125" style="80" customWidth="1"/>
    <col min="3" max="16384" width="9.140625" style="80"/>
  </cols>
  <sheetData>
    <row r="1" spans="1:3">
      <c r="A1" s="205" t="s">
        <v>3133</v>
      </c>
      <c r="B1" s="205" t="s">
        <v>214</v>
      </c>
      <c r="C1" s="205" t="s">
        <v>3134</v>
      </c>
    </row>
    <row r="2" spans="1:3">
      <c r="A2" s="80" t="s">
        <v>994</v>
      </c>
      <c r="B2" s="80" t="s">
        <v>2939</v>
      </c>
      <c r="C2" s="80" t="s">
        <v>994</v>
      </c>
    </row>
    <row r="3" spans="1:3">
      <c r="A3" s="80" t="s">
        <v>238</v>
      </c>
      <c r="B3" s="80" t="s">
        <v>3214</v>
      </c>
      <c r="C3" s="80" t="s">
        <v>238</v>
      </c>
    </row>
    <row r="4" spans="1:3">
      <c r="B4" s="80" t="s">
        <v>2940</v>
      </c>
    </row>
    <row r="5" spans="1:3">
      <c r="B5" s="80" t="s">
        <v>3215</v>
      </c>
    </row>
    <row r="6" spans="1:3">
      <c r="B6" s="80" t="s">
        <v>2847</v>
      </c>
    </row>
    <row r="7" spans="1:3">
      <c r="B7" s="80" t="s">
        <v>3216</v>
      </c>
    </row>
    <row r="8" spans="1:3">
      <c r="B8" s="80" t="s">
        <v>2941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6" tint="0.39997558519241921"/>
  </sheetPr>
  <dimension ref="A1:W189"/>
  <sheetViews>
    <sheetView showGridLines="0" topLeftCell="A70" zoomScaleNormal="100" workbookViewId="0">
      <selection activeCell="B179" sqref="B179"/>
    </sheetView>
  </sheetViews>
  <sheetFormatPr defaultRowHeight="12.75"/>
  <cols>
    <col min="1" max="1" width="6.7109375" customWidth="1"/>
    <col min="2" max="2" width="86.7109375" customWidth="1"/>
    <col min="3" max="3" width="28.5703125" customWidth="1"/>
    <col min="4" max="4" width="22.7109375" style="4" customWidth="1"/>
    <col min="5" max="5" width="17.28515625" customWidth="1"/>
    <col min="6" max="6" width="19.42578125" customWidth="1"/>
    <col min="7" max="7" width="22.7109375" customWidth="1"/>
    <col min="8" max="8" width="18.28515625" customWidth="1"/>
    <col min="9" max="9" width="19.85546875" style="50" customWidth="1"/>
    <col min="10" max="10" width="18" customWidth="1"/>
    <col min="11" max="11" width="20.140625" customWidth="1"/>
    <col min="12" max="12" width="26.140625" style="5" customWidth="1"/>
    <col min="13" max="13" width="25.28515625" style="13" customWidth="1"/>
    <col min="14" max="14" width="16.42578125" customWidth="1"/>
    <col min="15" max="15" width="10.28515625" customWidth="1"/>
    <col min="16" max="16" width="11.140625" customWidth="1"/>
    <col min="17" max="21" width="9.140625" customWidth="1"/>
    <col min="23" max="23" width="0" hidden="1" customWidth="1"/>
  </cols>
  <sheetData>
    <row r="1" spans="1:23">
      <c r="A1" s="1"/>
      <c r="D1" s="56"/>
    </row>
    <row r="2" spans="1:23">
      <c r="A2" s="1"/>
      <c r="D2" s="56"/>
    </row>
    <row r="3" spans="1:23">
      <c r="A3" s="1"/>
      <c r="D3" s="56"/>
    </row>
    <row r="4" spans="1:23">
      <c r="A4" s="1"/>
      <c r="D4" s="56"/>
    </row>
    <row r="5" spans="1:23">
      <c r="A5" s="1"/>
      <c r="D5" s="56"/>
    </row>
    <row r="6" spans="1:23">
      <c r="A6" s="1"/>
      <c r="D6" s="56"/>
    </row>
    <row r="7" spans="1:23" ht="27.75">
      <c r="A7" s="358" t="s">
        <v>2954</v>
      </c>
      <c r="C7" s="358"/>
      <c r="D7" s="358"/>
      <c r="E7" s="358"/>
      <c r="F7" s="358"/>
      <c r="G7" s="358"/>
      <c r="H7" s="358"/>
      <c r="I7" s="358"/>
      <c r="J7" s="358"/>
      <c r="K7" s="358"/>
      <c r="L7" s="358"/>
      <c r="M7" s="358"/>
      <c r="N7" s="358"/>
    </row>
    <row r="8" spans="1:23" ht="27.75">
      <c r="A8" s="358" t="s">
        <v>19</v>
      </c>
      <c r="C8" s="358"/>
      <c r="D8" s="358"/>
      <c r="E8" s="358"/>
      <c r="F8" s="358"/>
      <c r="G8" s="358"/>
      <c r="H8" s="358"/>
      <c r="I8" s="358"/>
      <c r="J8" s="358"/>
      <c r="K8" s="358"/>
      <c r="L8" s="358"/>
      <c r="M8" s="358"/>
      <c r="N8" s="358"/>
    </row>
    <row r="9" spans="1:23" ht="18">
      <c r="A9" s="359" t="s">
        <v>3373</v>
      </c>
      <c r="C9" s="359"/>
      <c r="D9" s="359"/>
      <c r="E9" s="359"/>
      <c r="F9" s="359"/>
      <c r="G9" s="359"/>
      <c r="H9" s="359"/>
      <c r="I9" s="359"/>
      <c r="J9" s="359"/>
      <c r="K9" s="359"/>
      <c r="L9" s="359"/>
      <c r="M9" s="359"/>
      <c r="N9" s="359"/>
      <c r="W9" s="130" t="s">
        <v>3131</v>
      </c>
    </row>
    <row r="10" spans="1:23" ht="18">
      <c r="A10" s="157"/>
      <c r="B10" s="157"/>
      <c r="C10" s="157"/>
      <c r="D10" s="157"/>
      <c r="E10" s="157"/>
      <c r="F10" s="157"/>
      <c r="G10" s="157"/>
      <c r="H10" s="157"/>
      <c r="I10" s="157"/>
      <c r="J10" s="157"/>
      <c r="K10" s="157"/>
      <c r="L10" s="157"/>
      <c r="M10" s="157"/>
      <c r="N10" s="157"/>
      <c r="W10" s="176" t="s">
        <v>3123</v>
      </c>
    </row>
    <row r="11" spans="1:23">
      <c r="A11" s="20"/>
      <c r="B11" s="20"/>
      <c r="C11" s="20"/>
      <c r="D11" s="20"/>
      <c r="E11" s="20"/>
      <c r="F11" s="20"/>
      <c r="G11" s="20"/>
      <c r="H11" s="20"/>
      <c r="I11" s="20"/>
      <c r="J11" s="20"/>
      <c r="K11" s="20"/>
      <c r="L11" s="20"/>
      <c r="W11" s="176" t="s">
        <v>3124</v>
      </c>
    </row>
    <row r="12" spans="1:23" ht="15">
      <c r="A12" s="172" t="s">
        <v>2942</v>
      </c>
      <c r="B12" s="159"/>
      <c r="C12" s="159"/>
      <c r="D12" s="160"/>
      <c r="E12" s="159"/>
      <c r="F12" s="161"/>
      <c r="G12" s="161"/>
      <c r="H12" s="161"/>
      <c r="I12" s="161"/>
      <c r="J12" s="159"/>
      <c r="K12" s="247"/>
      <c r="L12" s="247"/>
      <c r="M12" s="247"/>
      <c r="N12" s="247"/>
      <c r="O12" s="162"/>
      <c r="W12" s="132" t="s">
        <v>3139</v>
      </c>
    </row>
    <row r="13" spans="1:23" ht="15">
      <c r="A13" s="148" t="s">
        <v>218</v>
      </c>
      <c r="B13" s="114"/>
      <c r="C13" s="114"/>
      <c r="D13" s="149"/>
      <c r="E13" s="114"/>
      <c r="F13" s="150"/>
      <c r="G13" s="150"/>
      <c r="H13" s="150"/>
      <c r="I13" s="150"/>
      <c r="J13" s="114"/>
      <c r="K13" s="155"/>
      <c r="L13" s="155"/>
      <c r="M13" s="155"/>
      <c r="N13" s="155"/>
      <c r="O13" s="156"/>
      <c r="W13" s="176" t="s">
        <v>3140</v>
      </c>
    </row>
    <row r="14" spans="1:23" ht="25.5" customHeight="1">
      <c r="A14" s="570" t="s">
        <v>3112</v>
      </c>
      <c r="B14" s="571"/>
      <c r="C14" s="571"/>
      <c r="D14" s="571"/>
      <c r="E14" s="571"/>
      <c r="F14" s="571"/>
      <c r="G14" s="571"/>
      <c r="H14" s="571"/>
      <c r="I14" s="571"/>
      <c r="J14" s="571"/>
      <c r="K14" s="155"/>
      <c r="L14" s="155"/>
      <c r="M14" s="155"/>
      <c r="N14" s="155"/>
      <c r="O14" s="156"/>
      <c r="W14" s="176" t="s">
        <v>3125</v>
      </c>
    </row>
    <row r="15" spans="1:23" ht="14.25" customHeight="1">
      <c r="A15" s="365"/>
      <c r="B15" s="366"/>
      <c r="C15" s="366"/>
      <c r="D15" s="366"/>
      <c r="E15" s="366"/>
      <c r="F15" s="366"/>
      <c r="G15" s="366"/>
      <c r="H15" s="366"/>
      <c r="I15" s="366"/>
      <c r="J15" s="366"/>
      <c r="K15" s="155"/>
      <c r="L15" s="155"/>
      <c r="M15" s="155"/>
      <c r="N15" s="155"/>
      <c r="O15" s="156"/>
      <c r="W15" s="176" t="s">
        <v>3143</v>
      </c>
    </row>
    <row r="16" spans="1:23" ht="15" customHeight="1">
      <c r="A16" s="148" t="s">
        <v>220</v>
      </c>
      <c r="B16" s="158"/>
      <c r="C16" s="158"/>
      <c r="D16" s="155"/>
      <c r="E16" s="155"/>
      <c r="F16" s="155"/>
      <c r="G16" s="155"/>
      <c r="H16" s="155"/>
      <c r="I16" s="155"/>
      <c r="J16" s="155"/>
      <c r="K16" s="155"/>
      <c r="L16" s="155"/>
      <c r="M16" s="155"/>
      <c r="N16" s="155"/>
      <c r="O16" s="156"/>
      <c r="W16" s="176" t="s">
        <v>3127</v>
      </c>
    </row>
    <row r="17" spans="1:23" ht="12.75" customHeight="1">
      <c r="A17" s="97" t="s">
        <v>3374</v>
      </c>
      <c r="B17" s="84"/>
      <c r="C17" s="84"/>
      <c r="D17" s="84"/>
      <c r="E17" s="84"/>
      <c r="F17" s="84"/>
      <c r="G17" s="84"/>
      <c r="H17" s="84"/>
      <c r="I17" s="84"/>
      <c r="J17" s="84"/>
      <c r="K17" s="155"/>
      <c r="L17" s="155"/>
      <c r="M17" s="155"/>
      <c r="N17" s="155"/>
      <c r="O17" s="156"/>
      <c r="W17" s="130" t="s">
        <v>3128</v>
      </c>
    </row>
    <row r="18" spans="1:23" ht="12.75" customHeight="1">
      <c r="A18" s="97" t="s">
        <v>3375</v>
      </c>
      <c r="B18" s="84"/>
      <c r="C18" s="84"/>
      <c r="D18" s="84"/>
      <c r="E18" s="84"/>
      <c r="F18" s="84"/>
      <c r="G18" s="84"/>
      <c r="H18" s="84"/>
      <c r="I18" s="84"/>
      <c r="J18" s="84"/>
      <c r="K18" s="155"/>
      <c r="L18" s="155"/>
      <c r="M18" s="155"/>
      <c r="N18" s="155"/>
      <c r="O18" s="156"/>
      <c r="W18" s="400" t="s">
        <v>3129</v>
      </c>
    </row>
    <row r="19" spans="1:23">
      <c r="A19" s="169" t="s">
        <v>3151</v>
      </c>
      <c r="B19" s="170"/>
      <c r="C19" s="170"/>
      <c r="D19" s="170"/>
      <c r="E19" s="170"/>
      <c r="F19" s="170"/>
      <c r="G19" s="170"/>
      <c r="H19" s="170"/>
      <c r="I19" s="167"/>
      <c r="J19" s="168"/>
      <c r="K19" s="168"/>
      <c r="L19" s="155"/>
      <c r="M19" s="155"/>
      <c r="N19" s="155"/>
      <c r="O19" s="156"/>
      <c r="W19" s="400" t="s">
        <v>3130</v>
      </c>
    </row>
    <row r="20" spans="1:23">
      <c r="A20" s="169" t="s">
        <v>3152</v>
      </c>
      <c r="B20" s="171"/>
      <c r="C20" s="171"/>
      <c r="D20" s="171"/>
      <c r="E20" s="170"/>
      <c r="F20" s="170"/>
      <c r="G20" s="170"/>
      <c r="H20" s="170"/>
      <c r="I20" s="167"/>
      <c r="J20" s="168"/>
      <c r="K20" s="168"/>
      <c r="L20" s="155"/>
      <c r="M20" s="155"/>
      <c r="N20" s="155"/>
      <c r="O20" s="156"/>
      <c r="W20" s="132" t="s">
        <v>3141</v>
      </c>
    </row>
    <row r="21" spans="1:23" ht="12.75" customHeight="1">
      <c r="A21" s="169" t="s">
        <v>50</v>
      </c>
      <c r="B21" s="84"/>
      <c r="C21" s="84"/>
      <c r="D21" s="84"/>
      <c r="E21" s="84"/>
      <c r="F21" s="84"/>
      <c r="G21" s="84"/>
      <c r="H21" s="84"/>
      <c r="I21" s="84"/>
      <c r="J21" s="84"/>
      <c r="K21" s="155"/>
      <c r="L21" s="155"/>
      <c r="M21" s="155"/>
      <c r="N21" s="155"/>
      <c r="O21" s="156"/>
      <c r="W21" s="176" t="s">
        <v>3144</v>
      </c>
    </row>
    <row r="22" spans="1:23" ht="12.75" customHeight="1">
      <c r="A22" s="138"/>
      <c r="B22" s="84"/>
      <c r="C22" s="84"/>
      <c r="D22" s="84"/>
      <c r="E22" s="84"/>
      <c r="F22" s="84"/>
      <c r="G22" s="84"/>
      <c r="H22" s="84"/>
      <c r="I22" s="84"/>
      <c r="J22" s="84"/>
      <c r="K22" s="155"/>
      <c r="L22" s="155"/>
      <c r="M22" s="155"/>
      <c r="N22" s="155"/>
      <c r="O22" s="156"/>
      <c r="W22" s="130" t="s">
        <v>3142</v>
      </c>
    </row>
    <row r="23" spans="1:23" ht="12.75" customHeight="1">
      <c r="A23" s="148" t="s">
        <v>219</v>
      </c>
      <c r="B23" s="84"/>
      <c r="C23" s="84"/>
      <c r="D23" s="84"/>
      <c r="E23" s="84"/>
      <c r="F23" s="84"/>
      <c r="G23" s="84"/>
      <c r="H23" s="84"/>
      <c r="I23" s="84"/>
      <c r="J23" s="84"/>
      <c r="K23" s="155"/>
      <c r="L23" s="155"/>
      <c r="M23" s="155"/>
      <c r="N23" s="155"/>
      <c r="O23" s="156"/>
    </row>
    <row r="24" spans="1:23" ht="12.75" customHeight="1">
      <c r="A24" s="169" t="s">
        <v>3153</v>
      </c>
      <c r="B24" s="249"/>
      <c r="C24" s="249"/>
      <c r="D24" s="249"/>
      <c r="E24" s="249"/>
      <c r="F24" s="249"/>
      <c r="G24" s="249"/>
      <c r="H24" s="84"/>
      <c r="I24" s="84"/>
      <c r="J24" s="84"/>
      <c r="K24" s="155"/>
      <c r="L24" s="155"/>
      <c r="M24" s="155"/>
      <c r="N24" s="155"/>
      <c r="O24" s="156"/>
    </row>
    <row r="25" spans="1:23" ht="12.75" customHeight="1">
      <c r="A25" s="169" t="s">
        <v>3154</v>
      </c>
      <c r="B25" s="249"/>
      <c r="C25" s="249"/>
      <c r="D25" s="249"/>
      <c r="E25" s="249"/>
      <c r="F25" s="249"/>
      <c r="G25" s="249"/>
      <c r="H25" s="84"/>
      <c r="I25" s="84"/>
      <c r="J25" s="84"/>
      <c r="K25" s="155"/>
      <c r="L25" s="155"/>
      <c r="M25" s="155"/>
      <c r="N25" s="155"/>
      <c r="O25" s="156"/>
    </row>
    <row r="26" spans="1:23" ht="12.75" customHeight="1">
      <c r="A26" s="169" t="s">
        <v>3376</v>
      </c>
      <c r="B26" s="249"/>
      <c r="C26" s="249"/>
      <c r="D26" s="249"/>
      <c r="E26" s="249"/>
      <c r="F26" s="249"/>
      <c r="G26" s="249"/>
      <c r="H26" s="84"/>
      <c r="I26" s="84"/>
      <c r="J26" s="84"/>
      <c r="K26" s="155"/>
      <c r="L26" s="155"/>
      <c r="M26" s="155"/>
      <c r="N26" s="155"/>
      <c r="O26" s="156"/>
    </row>
    <row r="27" spans="1:23" ht="12.75" customHeight="1">
      <c r="A27" s="546"/>
      <c r="B27" s="547"/>
      <c r="C27" s="547"/>
      <c r="D27" s="84"/>
      <c r="E27" s="84"/>
      <c r="F27" s="84"/>
      <c r="G27" s="84"/>
      <c r="H27" s="84"/>
      <c r="I27" s="84"/>
      <c r="J27" s="84"/>
      <c r="K27" s="155"/>
      <c r="L27" s="155"/>
      <c r="M27" s="155"/>
      <c r="N27" s="155"/>
      <c r="O27" s="156"/>
    </row>
    <row r="28" spans="1:23" ht="12.75" customHeight="1">
      <c r="A28" s="549" t="s">
        <v>3372</v>
      </c>
      <c r="B28" s="550"/>
      <c r="C28" s="547"/>
      <c r="D28" s="84"/>
      <c r="E28" s="84"/>
      <c r="F28" s="84"/>
      <c r="G28" s="84"/>
      <c r="H28" s="84"/>
      <c r="I28" s="84"/>
      <c r="J28" s="84"/>
      <c r="K28" s="155"/>
      <c r="L28" s="155"/>
      <c r="M28" s="155"/>
      <c r="N28" s="155"/>
      <c r="O28" s="156"/>
    </row>
    <row r="29" spans="1:23" ht="12.75" customHeight="1">
      <c r="A29" s="548"/>
      <c r="B29" s="106"/>
      <c r="C29" s="106"/>
      <c r="D29" s="85"/>
      <c r="E29" s="85"/>
      <c r="F29" s="85"/>
      <c r="G29" s="85"/>
      <c r="H29" s="85"/>
      <c r="I29" s="85"/>
      <c r="J29" s="85"/>
      <c r="K29" s="248"/>
      <c r="L29" s="248"/>
      <c r="M29" s="248"/>
      <c r="N29" s="248"/>
      <c r="O29" s="163"/>
    </row>
    <row r="30" spans="1:23">
      <c r="A30" s="20"/>
      <c r="B30" s="20"/>
      <c r="C30" s="20"/>
      <c r="D30" s="20"/>
      <c r="E30" s="20"/>
      <c r="F30" s="20"/>
      <c r="G30" s="20"/>
      <c r="H30" s="20"/>
      <c r="I30" s="20"/>
      <c r="J30" s="20"/>
      <c r="K30" s="20"/>
      <c r="L30" s="20"/>
    </row>
    <row r="31" spans="1:23" ht="24" thickBot="1">
      <c r="A31" s="569" t="s">
        <v>3366</v>
      </c>
      <c r="B31" s="569"/>
      <c r="C31" s="569"/>
      <c r="D31" s="569"/>
      <c r="E31" s="569"/>
      <c r="F31" s="569"/>
      <c r="G31" s="569"/>
      <c r="H31" s="569"/>
      <c r="I31" s="569"/>
      <c r="J31" s="569"/>
      <c r="K31" s="569"/>
      <c r="L31" s="81"/>
      <c r="M31" s="81"/>
      <c r="N31" s="81"/>
    </row>
    <row r="32" spans="1:23" ht="16.5" thickTop="1">
      <c r="A32" s="80"/>
      <c r="C32" s="151" t="s">
        <v>2924</v>
      </c>
      <c r="D32" s="573"/>
      <c r="E32" s="573"/>
      <c r="F32" s="573"/>
      <c r="G32" s="573"/>
      <c r="H32" s="573"/>
      <c r="I32" s="573"/>
      <c r="J32" s="573"/>
      <c r="K32" s="573"/>
      <c r="L32" s="573"/>
      <c r="M32" s="573"/>
      <c r="N32" s="573"/>
    </row>
    <row r="33" spans="1:14" ht="15.75">
      <c r="A33" s="80"/>
      <c r="C33" s="152" t="s">
        <v>2933</v>
      </c>
      <c r="D33" s="572"/>
      <c r="E33" s="572"/>
      <c r="F33" s="572"/>
      <c r="G33" s="572"/>
      <c r="H33" s="572"/>
      <c r="I33" s="572"/>
      <c r="J33" s="572"/>
      <c r="K33" s="572"/>
      <c r="L33" s="572"/>
      <c r="M33" s="572"/>
      <c r="N33" s="572"/>
    </row>
    <row r="34" spans="1:14" ht="15.75">
      <c r="A34" s="80"/>
      <c r="C34" s="152" t="s">
        <v>3208</v>
      </c>
      <c r="D34" s="572"/>
      <c r="E34" s="572"/>
      <c r="F34" s="572"/>
      <c r="G34" s="572"/>
      <c r="H34" s="572"/>
      <c r="I34" s="572"/>
      <c r="J34" s="572"/>
      <c r="K34" s="572"/>
      <c r="L34" s="572"/>
      <c r="M34" s="572"/>
      <c r="N34" s="572"/>
    </row>
    <row r="35" spans="1:14" ht="15.75">
      <c r="A35" s="80"/>
      <c r="C35" s="152" t="s">
        <v>136</v>
      </c>
      <c r="D35" s="572"/>
      <c r="E35" s="572"/>
      <c r="F35" s="572"/>
      <c r="G35" s="572"/>
      <c r="H35" s="572"/>
      <c r="I35" s="572"/>
      <c r="J35" s="572"/>
      <c r="K35" s="572"/>
      <c r="L35" s="572"/>
      <c r="M35" s="572"/>
      <c r="N35" s="572"/>
    </row>
    <row r="36" spans="1:14" ht="15.75">
      <c r="A36" s="80"/>
      <c r="C36" s="152" t="s">
        <v>2922</v>
      </c>
      <c r="D36" s="572"/>
      <c r="E36" s="572"/>
      <c r="F36" s="572"/>
      <c r="G36" s="572"/>
      <c r="H36" s="572"/>
      <c r="I36" s="572"/>
      <c r="J36" s="572"/>
      <c r="K36" s="572"/>
      <c r="L36" s="572"/>
      <c r="M36" s="572"/>
      <c r="N36" s="572"/>
    </row>
    <row r="37" spans="1:14" ht="15.75">
      <c r="A37" s="80"/>
      <c r="C37" s="152" t="s">
        <v>2923</v>
      </c>
      <c r="D37" s="574"/>
      <c r="E37" s="572"/>
      <c r="F37" s="572"/>
      <c r="G37" s="572"/>
      <c r="H37" s="572"/>
      <c r="I37" s="572"/>
      <c r="J37" s="572"/>
      <c r="K37" s="572"/>
      <c r="L37" s="572"/>
      <c r="M37" s="572"/>
      <c r="N37" s="572"/>
    </row>
    <row r="38" spans="1:14" ht="15.75" hidden="1">
      <c r="A38" s="80"/>
      <c r="B38" s="83"/>
      <c r="C38" s="152" t="s">
        <v>202</v>
      </c>
      <c r="D38" s="154" t="s">
        <v>138</v>
      </c>
      <c r="E38" s="154"/>
      <c r="F38" s="154"/>
      <c r="G38" s="154"/>
      <c r="H38" s="154"/>
      <c r="I38" s="154"/>
      <c r="J38" s="154"/>
      <c r="K38" s="154"/>
      <c r="L38" s="154"/>
      <c r="M38" s="154"/>
      <c r="N38" s="154"/>
    </row>
    <row r="39" spans="1:14" ht="15.75" hidden="1">
      <c r="A39" s="80"/>
      <c r="B39" s="83"/>
      <c r="C39" s="152" t="s">
        <v>203</v>
      </c>
      <c r="D39" s="154" t="s">
        <v>139</v>
      </c>
      <c r="E39" s="154"/>
      <c r="F39" s="154"/>
      <c r="G39" s="154"/>
      <c r="H39" s="154"/>
      <c r="I39" s="154"/>
      <c r="J39" s="154"/>
      <c r="K39" s="154"/>
      <c r="L39" s="154"/>
      <c r="M39" s="154"/>
      <c r="N39" s="154"/>
    </row>
    <row r="40" spans="1:14" ht="15.75" hidden="1">
      <c r="A40" s="80"/>
      <c r="B40" s="83"/>
      <c r="C40" s="152" t="s">
        <v>204</v>
      </c>
      <c r="D40" s="154" t="s">
        <v>140</v>
      </c>
      <c r="E40" s="154"/>
      <c r="F40" s="154"/>
      <c r="G40" s="154"/>
      <c r="H40" s="154"/>
      <c r="I40" s="154"/>
      <c r="J40" s="154"/>
      <c r="K40" s="154"/>
      <c r="L40" s="154"/>
      <c r="M40" s="154"/>
      <c r="N40" s="154"/>
    </row>
    <row r="41" spans="1:14" ht="15.75" hidden="1">
      <c r="A41" s="80"/>
      <c r="B41" s="83"/>
      <c r="C41" s="152" t="s">
        <v>137</v>
      </c>
      <c r="D41" s="154"/>
      <c r="E41" s="154"/>
      <c r="F41" s="154"/>
      <c r="G41" s="154"/>
      <c r="H41" s="154"/>
      <c r="I41" s="154"/>
      <c r="J41" s="154"/>
      <c r="K41" s="154"/>
      <c r="L41" s="154"/>
      <c r="M41" s="154"/>
      <c r="N41" s="154"/>
    </row>
    <row r="42" spans="1:14" ht="15.75" hidden="1">
      <c r="A42" s="80"/>
      <c r="B42" s="83"/>
      <c r="C42" s="152" t="s">
        <v>205</v>
      </c>
      <c r="D42" s="154"/>
      <c r="E42" s="154"/>
      <c r="F42" s="154"/>
      <c r="G42" s="154"/>
      <c r="H42" s="154"/>
      <c r="I42" s="154"/>
      <c r="J42" s="154"/>
      <c r="K42" s="154"/>
      <c r="L42" s="154"/>
      <c r="M42" s="154"/>
      <c r="N42" s="154"/>
    </row>
    <row r="43" spans="1:14" ht="15.75" hidden="1">
      <c r="A43" s="80"/>
      <c r="B43" s="83"/>
      <c r="C43" s="152" t="s">
        <v>206</v>
      </c>
      <c r="D43" s="154"/>
      <c r="E43" s="154"/>
      <c r="F43" s="154"/>
      <c r="G43" s="154"/>
      <c r="H43" s="154"/>
      <c r="I43" s="154"/>
      <c r="J43" s="154"/>
      <c r="K43" s="154"/>
      <c r="L43" s="154"/>
      <c r="M43" s="154"/>
      <c r="N43" s="154"/>
    </row>
    <row r="44" spans="1:14" ht="15.75" hidden="1">
      <c r="A44" s="80"/>
      <c r="B44" s="83"/>
      <c r="C44" s="152" t="s">
        <v>141</v>
      </c>
      <c r="D44" s="154" t="s">
        <v>142</v>
      </c>
      <c r="E44" s="154"/>
      <c r="F44" s="154"/>
      <c r="G44" s="154"/>
      <c r="H44" s="154"/>
      <c r="I44" s="154"/>
      <c r="J44" s="154"/>
      <c r="K44" s="154"/>
      <c r="L44" s="154"/>
      <c r="M44" s="154"/>
      <c r="N44" s="154"/>
    </row>
    <row r="45" spans="1:14" ht="15.75" hidden="1">
      <c r="A45" s="80"/>
      <c r="B45" s="83"/>
      <c r="C45" s="152" t="s">
        <v>143</v>
      </c>
      <c r="D45" s="154" t="s">
        <v>144</v>
      </c>
      <c r="E45" s="154"/>
      <c r="F45" s="154"/>
      <c r="G45" s="154"/>
      <c r="H45" s="154"/>
      <c r="I45" s="154"/>
      <c r="J45" s="154"/>
      <c r="K45" s="154"/>
      <c r="L45" s="154"/>
      <c r="M45" s="154"/>
      <c r="N45" s="154"/>
    </row>
    <row r="46" spans="1:14" ht="15.75" hidden="1">
      <c r="A46" s="80"/>
      <c r="B46" s="153"/>
      <c r="C46" s="152" t="s">
        <v>207</v>
      </c>
      <c r="D46" s="154"/>
      <c r="E46" s="154"/>
      <c r="F46" s="154"/>
      <c r="G46" s="154"/>
      <c r="H46" s="154"/>
      <c r="I46" s="154"/>
      <c r="J46" s="154"/>
      <c r="K46" s="154"/>
      <c r="L46" s="154"/>
      <c r="M46" s="154"/>
      <c r="N46" s="154"/>
    </row>
    <row r="47" spans="1:14" ht="15.75" hidden="1">
      <c r="A47" s="80"/>
      <c r="B47" s="153"/>
      <c r="C47" s="152" t="s">
        <v>208</v>
      </c>
      <c r="D47" s="154"/>
      <c r="E47" s="154"/>
      <c r="F47" s="154"/>
      <c r="G47" s="154"/>
      <c r="H47" s="154"/>
      <c r="I47" s="154"/>
      <c r="J47" s="154"/>
      <c r="K47" s="154"/>
      <c r="L47" s="154"/>
      <c r="M47" s="154"/>
      <c r="N47" s="154"/>
    </row>
    <row r="48" spans="1:14">
      <c r="A48" s="20"/>
      <c r="B48" s="20"/>
      <c r="C48" s="20"/>
      <c r="D48" s="20"/>
      <c r="E48" s="20"/>
      <c r="F48" s="20"/>
      <c r="G48" s="20"/>
      <c r="H48" s="20"/>
      <c r="I48" s="20"/>
      <c r="J48" s="20"/>
      <c r="K48" s="20"/>
      <c r="L48" s="20"/>
    </row>
    <row r="49" spans="1:14">
      <c r="A49" s="20"/>
      <c r="B49" s="20"/>
      <c r="C49" s="20"/>
      <c r="D49" s="20"/>
      <c r="E49" s="20"/>
      <c r="F49" s="20"/>
      <c r="G49" s="20"/>
      <c r="H49" s="20"/>
      <c r="I49" s="20"/>
      <c r="J49" s="20"/>
      <c r="K49" s="20"/>
      <c r="L49" s="20"/>
    </row>
    <row r="50" spans="1:14">
      <c r="A50" s="1"/>
      <c r="D50" s="56"/>
    </row>
    <row r="51" spans="1:14" ht="24" thickBot="1">
      <c r="A51" s="82" t="s">
        <v>216</v>
      </c>
      <c r="B51" s="82"/>
      <c r="C51" s="82"/>
      <c r="D51" s="82"/>
      <c r="E51" s="81"/>
      <c r="F51" s="81"/>
      <c r="G51" s="81"/>
      <c r="H51" s="81"/>
      <c r="I51" s="81"/>
      <c r="J51" s="81"/>
      <c r="K51" s="81"/>
      <c r="L51" s="81"/>
      <c r="M51" s="82"/>
      <c r="N51" s="82"/>
    </row>
    <row r="52" spans="1:14" ht="13.5" thickTop="1"/>
    <row r="53" spans="1:14" ht="14.25">
      <c r="C53" s="164" t="s">
        <v>2928</v>
      </c>
      <c r="D53" s="383"/>
      <c r="E53" s="130" t="s">
        <v>2937</v>
      </c>
      <c r="F53" s="130"/>
      <c r="G53" s="130"/>
      <c r="H53" s="130"/>
    </row>
    <row r="54" spans="1:14" ht="14.25">
      <c r="C54" s="165" t="s">
        <v>69</v>
      </c>
      <c r="D54" s="491"/>
      <c r="E54" s="130" t="s">
        <v>210</v>
      </c>
      <c r="F54" s="130"/>
      <c r="G54" s="130"/>
      <c r="H54" s="130"/>
    </row>
    <row r="55" spans="1:14" ht="15" thickBot="1">
      <c r="C55" s="165" t="s">
        <v>70</v>
      </c>
      <c r="D55" s="88"/>
      <c r="E55" s="130" t="s">
        <v>211</v>
      </c>
      <c r="F55" s="130"/>
      <c r="G55" s="130"/>
      <c r="H55" s="130"/>
    </row>
    <row r="56" spans="1:14" ht="15" thickTop="1">
      <c r="C56" s="164" t="s">
        <v>3138</v>
      </c>
      <c r="D56" s="384">
        <f>SUM(D53:D55)</f>
        <v>0</v>
      </c>
      <c r="E56" s="130"/>
      <c r="F56" s="250"/>
      <c r="G56" s="250"/>
      <c r="H56" s="250"/>
      <c r="I56" s="28"/>
    </row>
    <row r="57" spans="1:14" ht="15" thickBot="1">
      <c r="C57" s="164" t="s">
        <v>49</v>
      </c>
      <c r="D57" s="508"/>
      <c r="E57" s="130" t="s">
        <v>2938</v>
      </c>
      <c r="F57" s="250"/>
      <c r="G57" s="250"/>
      <c r="H57" s="250"/>
      <c r="I57" s="28"/>
    </row>
    <row r="58" spans="1:14" ht="15" thickTop="1">
      <c r="C58" s="164" t="s">
        <v>86</v>
      </c>
      <c r="D58" s="385">
        <f>D56-D57</f>
        <v>0</v>
      </c>
      <c r="F58" s="28"/>
      <c r="G58" s="28"/>
      <c r="H58" s="28"/>
      <c r="I58" s="28"/>
    </row>
    <row r="59" spans="1:14">
      <c r="A59" s="1"/>
      <c r="D59"/>
    </row>
    <row r="60" spans="1:14" ht="24" thickBot="1">
      <c r="A60" s="82" t="s">
        <v>147</v>
      </c>
      <c r="B60" s="82"/>
      <c r="C60" s="82"/>
      <c r="D60" s="82"/>
      <c r="E60" s="82"/>
      <c r="F60" s="82"/>
      <c r="G60" s="82"/>
      <c r="H60" s="82"/>
      <c r="I60" s="82"/>
      <c r="J60" s="82"/>
      <c r="K60" s="82"/>
      <c r="L60" s="82"/>
      <c r="M60" s="82"/>
      <c r="N60" s="82"/>
    </row>
    <row r="61" spans="1:14" ht="12.75" customHeight="1" thickTop="1">
      <c r="A61" s="575"/>
      <c r="B61" s="575"/>
      <c r="C61" s="575"/>
      <c r="D61" s="575"/>
      <c r="E61" s="575"/>
      <c r="F61" s="575"/>
      <c r="G61" s="575"/>
      <c r="H61" s="575"/>
      <c r="I61" s="575"/>
      <c r="J61" s="575"/>
      <c r="K61" s="575"/>
      <c r="L61" s="575"/>
      <c r="M61" s="575"/>
      <c r="N61" s="575"/>
    </row>
    <row r="62" spans="1:14" ht="12.75" customHeight="1">
      <c r="A62" s="576"/>
      <c r="B62" s="576"/>
      <c r="C62" s="576"/>
      <c r="D62" s="576"/>
      <c r="E62" s="576"/>
      <c r="F62" s="576"/>
      <c r="G62" s="576"/>
      <c r="H62" s="576"/>
      <c r="I62" s="576"/>
      <c r="J62" s="576"/>
      <c r="K62" s="576"/>
      <c r="L62" s="576"/>
      <c r="M62" s="576"/>
      <c r="N62" s="576"/>
    </row>
    <row r="63" spans="1:14" ht="12.75" customHeight="1">
      <c r="A63" s="576"/>
      <c r="B63" s="576"/>
      <c r="C63" s="576"/>
      <c r="D63" s="576"/>
      <c r="E63" s="576"/>
      <c r="F63" s="576"/>
      <c r="G63" s="576"/>
      <c r="H63" s="576"/>
      <c r="I63" s="576"/>
      <c r="J63" s="576"/>
      <c r="K63" s="576"/>
      <c r="L63" s="576"/>
      <c r="M63" s="576"/>
      <c r="N63" s="576"/>
    </row>
    <row r="64" spans="1:14" ht="12.75" customHeight="1">
      <c r="A64" s="576"/>
      <c r="B64" s="576"/>
      <c r="C64" s="576"/>
      <c r="D64" s="576"/>
      <c r="E64" s="576"/>
      <c r="F64" s="576"/>
      <c r="G64" s="576"/>
      <c r="H64" s="576"/>
      <c r="I64" s="576"/>
      <c r="J64" s="576"/>
      <c r="K64" s="576"/>
      <c r="L64" s="576"/>
      <c r="M64" s="576"/>
      <c r="N64" s="576"/>
    </row>
    <row r="65" spans="1:14" ht="12.75" customHeight="1">
      <c r="A65" s="577"/>
      <c r="B65" s="577"/>
      <c r="C65" s="577"/>
      <c r="D65" s="577"/>
      <c r="E65" s="577"/>
      <c r="F65" s="577"/>
      <c r="G65" s="577"/>
      <c r="H65" s="577"/>
      <c r="I65" s="577"/>
      <c r="J65" s="577"/>
      <c r="K65" s="577"/>
      <c r="L65" s="577"/>
      <c r="M65" s="577"/>
      <c r="N65" s="577"/>
    </row>
    <row r="66" spans="1:14">
      <c r="A66" s="1"/>
      <c r="D66" s="146"/>
      <c r="L66" s="147"/>
    </row>
    <row r="67" spans="1:14">
      <c r="A67" s="1"/>
      <c r="D67"/>
      <c r="I67"/>
      <c r="L67"/>
      <c r="M67"/>
    </row>
    <row r="68" spans="1:14" ht="0.75" customHeight="1">
      <c r="D68" s="224"/>
      <c r="L68" s="225"/>
    </row>
    <row r="69" spans="1:14" ht="23.25" customHeight="1" thickBot="1">
      <c r="A69" s="569" t="s">
        <v>217</v>
      </c>
      <c r="B69" s="569"/>
      <c r="C69" s="569"/>
      <c r="D69" s="569"/>
      <c r="E69" s="569"/>
      <c r="F69" s="569"/>
      <c r="G69" s="569"/>
      <c r="H69" s="569"/>
      <c r="I69" s="569"/>
      <c r="J69" s="569"/>
      <c r="K69" s="569"/>
      <c r="L69" s="137"/>
      <c r="M69" s="82"/>
      <c r="N69" s="82"/>
    </row>
    <row r="70" spans="1:14" ht="53.25" customHeight="1" thickTop="1">
      <c r="A70" s="89" t="s">
        <v>1</v>
      </c>
      <c r="B70" s="105" t="s">
        <v>149</v>
      </c>
      <c r="C70" s="105" t="s">
        <v>2926</v>
      </c>
      <c r="D70" s="90" t="s">
        <v>15</v>
      </c>
      <c r="E70" s="90" t="s">
        <v>47</v>
      </c>
      <c r="F70" s="90" t="s">
        <v>48</v>
      </c>
      <c r="G70" s="386" t="s">
        <v>52</v>
      </c>
      <c r="H70" s="90" t="s">
        <v>3126</v>
      </c>
      <c r="I70" s="90" t="s">
        <v>3251</v>
      </c>
      <c r="J70" s="90" t="s">
        <v>134</v>
      </c>
      <c r="K70" s="105" t="s">
        <v>135</v>
      </c>
      <c r="L70" s="387" t="s">
        <v>53</v>
      </c>
      <c r="M70" s="388" t="s">
        <v>14</v>
      </c>
      <c r="N70" s="388" t="s">
        <v>148</v>
      </c>
    </row>
    <row r="71" spans="1:14" ht="15.95" customHeight="1">
      <c r="A71" s="14">
        <v>1</v>
      </c>
      <c r="B71" s="14" t="s">
        <v>3368</v>
      </c>
      <c r="C71" s="436"/>
      <c r="D71" s="210"/>
      <c r="E71" s="540"/>
      <c r="F71" s="251"/>
      <c r="G71" s="437">
        <f>E71*F71</f>
        <v>0</v>
      </c>
      <c r="H71" s="15"/>
      <c r="I71" s="252"/>
      <c r="J71" s="15"/>
      <c r="K71" s="253"/>
      <c r="L71" s="438">
        <f>(H71*I71)+(J71*K71)</f>
        <v>0</v>
      </c>
      <c r="M71" s="437">
        <f>G71+L71</f>
        <v>0</v>
      </c>
      <c r="N71" s="495">
        <f t="shared" ref="N71:N109" si="0">IFERROR(M71/$M$171,0)</f>
        <v>0</v>
      </c>
    </row>
    <row r="72" spans="1:14" ht="15.95" customHeight="1">
      <c r="A72" s="14">
        <v>2</v>
      </c>
      <c r="B72" s="14" t="s">
        <v>3369</v>
      </c>
      <c r="C72" s="436"/>
      <c r="D72" s="210"/>
      <c r="E72" s="15"/>
      <c r="F72" s="251"/>
      <c r="G72" s="437">
        <f>E72*F72</f>
        <v>0</v>
      </c>
      <c r="H72" s="15"/>
      <c r="I72" s="252"/>
      <c r="J72" s="15"/>
      <c r="K72" s="253"/>
      <c r="L72" s="438">
        <f t="shared" ref="L72:L135" si="1">(H72*I72)+(J72*K72)</f>
        <v>0</v>
      </c>
      <c r="M72" s="437">
        <f t="shared" ref="M72:M135" si="2">G72+L72</f>
        <v>0</v>
      </c>
      <c r="N72" s="495">
        <f t="shared" si="0"/>
        <v>0</v>
      </c>
    </row>
    <row r="73" spans="1:14" ht="15.95" customHeight="1">
      <c r="A73" s="14">
        <v>3</v>
      </c>
      <c r="B73" s="14" t="s">
        <v>3233</v>
      </c>
      <c r="C73" s="490"/>
      <c r="D73" s="210"/>
      <c r="E73" s="15"/>
      <c r="F73" s="251"/>
      <c r="G73" s="437">
        <f>E73*F73</f>
        <v>0</v>
      </c>
      <c r="H73" s="15"/>
      <c r="I73" s="252"/>
      <c r="J73" s="15"/>
      <c r="K73" s="253"/>
      <c r="L73" s="438">
        <f t="shared" si="1"/>
        <v>0</v>
      </c>
      <c r="M73" s="437">
        <f t="shared" si="2"/>
        <v>0</v>
      </c>
      <c r="N73" s="495">
        <f t="shared" si="0"/>
        <v>0</v>
      </c>
    </row>
    <row r="74" spans="1:14" ht="15.95" customHeight="1">
      <c r="A74" s="14">
        <v>4</v>
      </c>
      <c r="B74" s="14" t="s">
        <v>3234</v>
      </c>
      <c r="C74" s="490"/>
      <c r="D74" s="210"/>
      <c r="E74" s="15"/>
      <c r="F74" s="251"/>
      <c r="G74" s="437">
        <f>E74*F74</f>
        <v>0</v>
      </c>
      <c r="H74" s="15"/>
      <c r="I74" s="252"/>
      <c r="J74" s="15"/>
      <c r="K74" s="253"/>
      <c r="L74" s="438">
        <f t="shared" si="1"/>
        <v>0</v>
      </c>
      <c r="M74" s="437">
        <f t="shared" si="2"/>
        <v>0</v>
      </c>
      <c r="N74" s="495">
        <f t="shared" si="0"/>
        <v>0</v>
      </c>
    </row>
    <row r="75" spans="1:14" ht="15.95" customHeight="1">
      <c r="A75" s="14">
        <v>5</v>
      </c>
      <c r="B75" s="14" t="s">
        <v>21</v>
      </c>
      <c r="C75" s="436"/>
      <c r="D75" s="14"/>
      <c r="E75" s="15"/>
      <c r="F75" s="253"/>
      <c r="G75" s="437">
        <f>E75*F75</f>
        <v>0</v>
      </c>
      <c r="H75" s="15"/>
      <c r="I75" s="252"/>
      <c r="J75" s="15"/>
      <c r="K75" s="253"/>
      <c r="L75" s="438">
        <f t="shared" si="1"/>
        <v>0</v>
      </c>
      <c r="M75" s="437">
        <f t="shared" si="2"/>
        <v>0</v>
      </c>
      <c r="N75" s="495">
        <f t="shared" si="0"/>
        <v>0</v>
      </c>
    </row>
    <row r="76" spans="1:14" ht="15.95" customHeight="1">
      <c r="A76" s="14">
        <v>6</v>
      </c>
      <c r="B76" s="14" t="s">
        <v>22</v>
      </c>
      <c r="C76" s="436"/>
      <c r="D76" s="14"/>
      <c r="E76" s="15"/>
      <c r="F76" s="253"/>
      <c r="G76" s="437">
        <f t="shared" ref="G76:G100" si="3">E76*F76</f>
        <v>0</v>
      </c>
      <c r="H76" s="15"/>
      <c r="I76" s="252"/>
      <c r="J76" s="15"/>
      <c r="K76" s="253"/>
      <c r="L76" s="438">
        <f t="shared" si="1"/>
        <v>0</v>
      </c>
      <c r="M76" s="437">
        <f t="shared" si="2"/>
        <v>0</v>
      </c>
      <c r="N76" s="495">
        <f t="shared" si="0"/>
        <v>0</v>
      </c>
    </row>
    <row r="77" spans="1:14" ht="15.95" customHeight="1">
      <c r="A77" s="14">
        <v>7</v>
      </c>
      <c r="B77" s="14" t="s">
        <v>23</v>
      </c>
      <c r="C77" s="436"/>
      <c r="D77" s="14"/>
      <c r="E77" s="15"/>
      <c r="F77" s="253"/>
      <c r="G77" s="437">
        <f t="shared" si="3"/>
        <v>0</v>
      </c>
      <c r="H77" s="15"/>
      <c r="I77" s="252"/>
      <c r="J77" s="15"/>
      <c r="K77" s="253"/>
      <c r="L77" s="438">
        <f t="shared" si="1"/>
        <v>0</v>
      </c>
      <c r="M77" s="437">
        <f t="shared" si="2"/>
        <v>0</v>
      </c>
      <c r="N77" s="495">
        <f t="shared" si="0"/>
        <v>0</v>
      </c>
    </row>
    <row r="78" spans="1:14" ht="15.95" customHeight="1">
      <c r="A78" s="14">
        <v>8</v>
      </c>
      <c r="B78" s="14" t="s">
        <v>24</v>
      </c>
      <c r="C78" s="436"/>
      <c r="D78" s="14"/>
      <c r="E78" s="15"/>
      <c r="F78" s="253"/>
      <c r="G78" s="437">
        <f t="shared" si="3"/>
        <v>0</v>
      </c>
      <c r="H78" s="15"/>
      <c r="I78" s="252"/>
      <c r="J78" s="15"/>
      <c r="K78" s="253"/>
      <c r="L78" s="438">
        <f t="shared" si="1"/>
        <v>0</v>
      </c>
      <c r="M78" s="437">
        <f t="shared" si="2"/>
        <v>0</v>
      </c>
      <c r="N78" s="495">
        <f t="shared" si="0"/>
        <v>0</v>
      </c>
    </row>
    <row r="79" spans="1:14" ht="15.95" customHeight="1">
      <c r="A79" s="14">
        <v>9</v>
      </c>
      <c r="B79" s="14" t="s">
        <v>25</v>
      </c>
      <c r="C79" s="436"/>
      <c r="D79" s="14"/>
      <c r="E79" s="15"/>
      <c r="F79" s="253"/>
      <c r="G79" s="437">
        <f>E79*F79</f>
        <v>0</v>
      </c>
      <c r="H79" s="15"/>
      <c r="I79" s="252"/>
      <c r="J79" s="15"/>
      <c r="K79" s="253"/>
      <c r="L79" s="438">
        <f t="shared" si="1"/>
        <v>0</v>
      </c>
      <c r="M79" s="437">
        <f t="shared" si="2"/>
        <v>0</v>
      </c>
      <c r="N79" s="495">
        <f t="shared" si="0"/>
        <v>0</v>
      </c>
    </row>
    <row r="80" spans="1:14" ht="15.95" customHeight="1">
      <c r="A80" s="14">
        <v>10</v>
      </c>
      <c r="B80" s="14" t="s">
        <v>26</v>
      </c>
      <c r="C80" s="436"/>
      <c r="D80" s="14"/>
      <c r="E80" s="15"/>
      <c r="F80" s="253"/>
      <c r="G80" s="437">
        <f t="shared" si="3"/>
        <v>0</v>
      </c>
      <c r="H80" s="15"/>
      <c r="I80" s="252"/>
      <c r="J80" s="15"/>
      <c r="K80" s="253"/>
      <c r="L80" s="438">
        <f t="shared" si="1"/>
        <v>0</v>
      </c>
      <c r="M80" s="437">
        <f t="shared" si="2"/>
        <v>0</v>
      </c>
      <c r="N80" s="495">
        <f t="shared" si="0"/>
        <v>0</v>
      </c>
    </row>
    <row r="81" spans="1:14" ht="15.95" customHeight="1">
      <c r="A81" s="14">
        <v>11</v>
      </c>
      <c r="B81" s="14" t="s">
        <v>27</v>
      </c>
      <c r="C81" s="436"/>
      <c r="D81" s="14"/>
      <c r="E81" s="15"/>
      <c r="F81" s="253"/>
      <c r="G81" s="437">
        <f t="shared" si="3"/>
        <v>0</v>
      </c>
      <c r="H81" s="15"/>
      <c r="I81" s="252"/>
      <c r="J81" s="15"/>
      <c r="K81" s="253"/>
      <c r="L81" s="438">
        <f t="shared" si="1"/>
        <v>0</v>
      </c>
      <c r="M81" s="437">
        <f t="shared" si="2"/>
        <v>0</v>
      </c>
      <c r="N81" s="495">
        <f t="shared" si="0"/>
        <v>0</v>
      </c>
    </row>
    <row r="82" spans="1:14" ht="15.95" customHeight="1">
      <c r="A82" s="14">
        <v>12</v>
      </c>
      <c r="B82" s="14" t="s">
        <v>28</v>
      </c>
      <c r="C82" s="436"/>
      <c r="D82" s="14"/>
      <c r="E82" s="15"/>
      <c r="F82" s="253"/>
      <c r="G82" s="437">
        <f t="shared" si="3"/>
        <v>0</v>
      </c>
      <c r="H82" s="15"/>
      <c r="I82" s="252"/>
      <c r="J82" s="15"/>
      <c r="K82" s="253"/>
      <c r="L82" s="438">
        <f t="shared" si="1"/>
        <v>0</v>
      </c>
      <c r="M82" s="437">
        <f t="shared" si="2"/>
        <v>0</v>
      </c>
      <c r="N82" s="495">
        <f t="shared" si="0"/>
        <v>0</v>
      </c>
    </row>
    <row r="83" spans="1:14" ht="15.95" customHeight="1">
      <c r="A83" s="14">
        <v>13</v>
      </c>
      <c r="B83" s="14" t="s">
        <v>29</v>
      </c>
      <c r="C83" s="436"/>
      <c r="D83" s="14"/>
      <c r="E83" s="15"/>
      <c r="F83" s="253"/>
      <c r="G83" s="437">
        <f t="shared" si="3"/>
        <v>0</v>
      </c>
      <c r="H83" s="15"/>
      <c r="I83" s="252"/>
      <c r="J83" s="15"/>
      <c r="K83" s="253"/>
      <c r="L83" s="438">
        <f t="shared" si="1"/>
        <v>0</v>
      </c>
      <c r="M83" s="437">
        <f t="shared" si="2"/>
        <v>0</v>
      </c>
      <c r="N83" s="495">
        <f t="shared" si="0"/>
        <v>0</v>
      </c>
    </row>
    <row r="84" spans="1:14" ht="17.25" customHeight="1">
      <c r="A84" s="14">
        <v>14</v>
      </c>
      <c r="B84" s="14" t="s">
        <v>30</v>
      </c>
      <c r="C84" s="436"/>
      <c r="D84" s="14"/>
      <c r="E84" s="15"/>
      <c r="F84" s="253"/>
      <c r="G84" s="437">
        <f t="shared" si="3"/>
        <v>0</v>
      </c>
      <c r="H84" s="15"/>
      <c r="I84" s="252"/>
      <c r="J84" s="15"/>
      <c r="K84" s="253"/>
      <c r="L84" s="438">
        <f t="shared" si="1"/>
        <v>0</v>
      </c>
      <c r="M84" s="437">
        <f t="shared" si="2"/>
        <v>0</v>
      </c>
      <c r="N84" s="495">
        <f t="shared" si="0"/>
        <v>0</v>
      </c>
    </row>
    <row r="85" spans="1:14" ht="15.95" customHeight="1">
      <c r="A85" s="14">
        <v>15</v>
      </c>
      <c r="B85" s="14" t="s">
        <v>31</v>
      </c>
      <c r="C85" s="436"/>
      <c r="D85" s="14"/>
      <c r="E85" s="15"/>
      <c r="F85" s="253"/>
      <c r="G85" s="437">
        <f t="shared" si="3"/>
        <v>0</v>
      </c>
      <c r="H85" s="15"/>
      <c r="I85" s="252"/>
      <c r="J85" s="15"/>
      <c r="K85" s="253"/>
      <c r="L85" s="438">
        <f t="shared" si="1"/>
        <v>0</v>
      </c>
      <c r="M85" s="437">
        <f t="shared" si="2"/>
        <v>0</v>
      </c>
      <c r="N85" s="495">
        <f t="shared" si="0"/>
        <v>0</v>
      </c>
    </row>
    <row r="86" spans="1:14" ht="15.95" customHeight="1">
      <c r="A86" s="14">
        <v>16</v>
      </c>
      <c r="B86" s="14" t="s">
        <v>32</v>
      </c>
      <c r="C86" s="436"/>
      <c r="D86" s="14"/>
      <c r="E86" s="15"/>
      <c r="F86" s="253"/>
      <c r="G86" s="437">
        <f t="shared" si="3"/>
        <v>0</v>
      </c>
      <c r="H86" s="15"/>
      <c r="I86" s="252"/>
      <c r="J86" s="15"/>
      <c r="K86" s="253"/>
      <c r="L86" s="438">
        <f>(H86*I86)+(J86*K86)</f>
        <v>0</v>
      </c>
      <c r="M86" s="437">
        <f t="shared" si="2"/>
        <v>0</v>
      </c>
      <c r="N86" s="495">
        <f t="shared" si="0"/>
        <v>0</v>
      </c>
    </row>
    <row r="87" spans="1:14" ht="15.95" customHeight="1">
      <c r="A87" s="14">
        <v>17</v>
      </c>
      <c r="B87" s="14" t="s">
        <v>33</v>
      </c>
      <c r="C87" s="436"/>
      <c r="D87" s="14"/>
      <c r="E87" s="15"/>
      <c r="F87" s="253"/>
      <c r="G87" s="437">
        <f t="shared" si="3"/>
        <v>0</v>
      </c>
      <c r="H87" s="15"/>
      <c r="I87" s="252"/>
      <c r="J87" s="15"/>
      <c r="K87" s="253"/>
      <c r="L87" s="438">
        <f t="shared" si="1"/>
        <v>0</v>
      </c>
      <c r="M87" s="437">
        <f t="shared" si="2"/>
        <v>0</v>
      </c>
      <c r="N87" s="495">
        <f t="shared" si="0"/>
        <v>0</v>
      </c>
    </row>
    <row r="88" spans="1:14" ht="15.95" customHeight="1">
      <c r="A88" s="14">
        <v>18</v>
      </c>
      <c r="B88" s="14" t="s">
        <v>34</v>
      </c>
      <c r="C88" s="436"/>
      <c r="D88" s="14"/>
      <c r="E88" s="15"/>
      <c r="F88" s="253"/>
      <c r="G88" s="437">
        <f t="shared" si="3"/>
        <v>0</v>
      </c>
      <c r="H88" s="15"/>
      <c r="I88" s="252"/>
      <c r="J88" s="15"/>
      <c r="K88" s="253"/>
      <c r="L88" s="438">
        <f t="shared" si="1"/>
        <v>0</v>
      </c>
      <c r="M88" s="437">
        <f t="shared" si="2"/>
        <v>0</v>
      </c>
      <c r="N88" s="495">
        <f t="shared" si="0"/>
        <v>0</v>
      </c>
    </row>
    <row r="89" spans="1:14" ht="15.75" customHeight="1">
      <c r="A89" s="14">
        <v>19</v>
      </c>
      <c r="B89" s="14" t="s">
        <v>35</v>
      </c>
      <c r="C89" s="436"/>
      <c r="D89" s="14"/>
      <c r="E89" s="15"/>
      <c r="F89" s="253"/>
      <c r="G89" s="437">
        <f t="shared" si="3"/>
        <v>0</v>
      </c>
      <c r="H89" s="15"/>
      <c r="I89" s="252"/>
      <c r="J89" s="15"/>
      <c r="K89" s="253"/>
      <c r="L89" s="438">
        <f t="shared" si="1"/>
        <v>0</v>
      </c>
      <c r="M89" s="437">
        <f t="shared" si="2"/>
        <v>0</v>
      </c>
      <c r="N89" s="495">
        <f t="shared" si="0"/>
        <v>0</v>
      </c>
    </row>
    <row r="90" spans="1:14" ht="15.95" customHeight="1">
      <c r="A90" s="14">
        <v>20</v>
      </c>
      <c r="B90" s="14" t="s">
        <v>36</v>
      </c>
      <c r="C90" s="436"/>
      <c r="D90" s="14"/>
      <c r="E90" s="15"/>
      <c r="F90" s="253"/>
      <c r="G90" s="437">
        <f t="shared" si="3"/>
        <v>0</v>
      </c>
      <c r="H90" s="15"/>
      <c r="I90" s="252"/>
      <c r="J90" s="15"/>
      <c r="K90" s="253"/>
      <c r="L90" s="438">
        <f t="shared" si="1"/>
        <v>0</v>
      </c>
      <c r="M90" s="437">
        <f t="shared" si="2"/>
        <v>0</v>
      </c>
      <c r="N90" s="495">
        <f t="shared" si="0"/>
        <v>0</v>
      </c>
    </row>
    <row r="91" spans="1:14" ht="15.75" hidden="1" customHeight="1">
      <c r="A91" s="14">
        <v>21</v>
      </c>
      <c r="B91" s="14" t="s">
        <v>37</v>
      </c>
      <c r="C91" s="436"/>
      <c r="D91" s="14"/>
      <c r="E91" s="15"/>
      <c r="F91" s="253"/>
      <c r="G91" s="437">
        <f t="shared" si="3"/>
        <v>0</v>
      </c>
      <c r="H91" s="15"/>
      <c r="I91" s="252"/>
      <c r="J91" s="15"/>
      <c r="K91" s="253"/>
      <c r="L91" s="438">
        <f t="shared" si="1"/>
        <v>0</v>
      </c>
      <c r="M91" s="437">
        <f t="shared" si="2"/>
        <v>0</v>
      </c>
      <c r="N91" s="495">
        <f t="shared" si="0"/>
        <v>0</v>
      </c>
    </row>
    <row r="92" spans="1:14" ht="15.75" hidden="1" customHeight="1">
      <c r="A92" s="14">
        <v>22</v>
      </c>
      <c r="B92" s="14" t="s">
        <v>38</v>
      </c>
      <c r="C92" s="436"/>
      <c r="D92" s="14"/>
      <c r="E92" s="15"/>
      <c r="F92" s="253"/>
      <c r="G92" s="437">
        <f t="shared" si="3"/>
        <v>0</v>
      </c>
      <c r="H92" s="15"/>
      <c r="I92" s="252"/>
      <c r="J92" s="15"/>
      <c r="K92" s="253"/>
      <c r="L92" s="438">
        <f t="shared" si="1"/>
        <v>0</v>
      </c>
      <c r="M92" s="437">
        <f t="shared" si="2"/>
        <v>0</v>
      </c>
      <c r="N92" s="495">
        <f t="shared" si="0"/>
        <v>0</v>
      </c>
    </row>
    <row r="93" spans="1:14" ht="15.75" hidden="1" customHeight="1">
      <c r="A93" s="14">
        <v>23</v>
      </c>
      <c r="B93" s="14" t="s">
        <v>39</v>
      </c>
      <c r="C93" s="436"/>
      <c r="D93" s="14"/>
      <c r="E93" s="15"/>
      <c r="F93" s="253"/>
      <c r="G93" s="437">
        <f t="shared" si="3"/>
        <v>0</v>
      </c>
      <c r="H93" s="15"/>
      <c r="I93" s="252"/>
      <c r="J93" s="15"/>
      <c r="K93" s="253"/>
      <c r="L93" s="438">
        <f t="shared" si="1"/>
        <v>0</v>
      </c>
      <c r="M93" s="437">
        <f t="shared" si="2"/>
        <v>0</v>
      </c>
      <c r="N93" s="495">
        <f t="shared" si="0"/>
        <v>0</v>
      </c>
    </row>
    <row r="94" spans="1:14" ht="15.75" hidden="1" customHeight="1">
      <c r="A94" s="14">
        <v>24</v>
      </c>
      <c r="B94" s="14" t="s">
        <v>40</v>
      </c>
      <c r="C94" s="436"/>
      <c r="D94" s="14"/>
      <c r="E94" s="15"/>
      <c r="F94" s="253"/>
      <c r="G94" s="437">
        <f t="shared" si="3"/>
        <v>0</v>
      </c>
      <c r="H94" s="15"/>
      <c r="I94" s="252"/>
      <c r="J94" s="15"/>
      <c r="K94" s="253"/>
      <c r="L94" s="438">
        <f t="shared" si="1"/>
        <v>0</v>
      </c>
      <c r="M94" s="437">
        <f t="shared" si="2"/>
        <v>0</v>
      </c>
      <c r="N94" s="495">
        <f t="shared" si="0"/>
        <v>0</v>
      </c>
    </row>
    <row r="95" spans="1:14" ht="15.75" hidden="1" customHeight="1">
      <c r="A95" s="14">
        <v>25</v>
      </c>
      <c r="B95" s="14" t="s">
        <v>41</v>
      </c>
      <c r="C95" s="436"/>
      <c r="D95" s="14"/>
      <c r="E95" s="15"/>
      <c r="F95" s="253"/>
      <c r="G95" s="437">
        <f>E95*F95</f>
        <v>0</v>
      </c>
      <c r="H95" s="15"/>
      <c r="I95" s="252"/>
      <c r="J95" s="15"/>
      <c r="K95" s="253"/>
      <c r="L95" s="438">
        <f>(H95*I95)+(J95*K95)</f>
        <v>0</v>
      </c>
      <c r="M95" s="437">
        <f t="shared" si="2"/>
        <v>0</v>
      </c>
      <c r="N95" s="495">
        <f t="shared" si="0"/>
        <v>0</v>
      </c>
    </row>
    <row r="96" spans="1:14" ht="15.75" hidden="1" customHeight="1">
      <c r="A96" s="14">
        <v>26</v>
      </c>
      <c r="B96" s="14" t="s">
        <v>42</v>
      </c>
      <c r="C96" s="436"/>
      <c r="D96" s="14"/>
      <c r="E96" s="15"/>
      <c r="F96" s="253"/>
      <c r="G96" s="437">
        <f t="shared" si="3"/>
        <v>0</v>
      </c>
      <c r="H96" s="15"/>
      <c r="I96" s="252"/>
      <c r="J96" s="15"/>
      <c r="K96" s="253"/>
      <c r="L96" s="438">
        <f t="shared" si="1"/>
        <v>0</v>
      </c>
      <c r="M96" s="437">
        <f>G96+L96</f>
        <v>0</v>
      </c>
      <c r="N96" s="495">
        <f t="shared" si="0"/>
        <v>0</v>
      </c>
    </row>
    <row r="97" spans="1:16" ht="15.75" hidden="1" customHeight="1">
      <c r="A97" s="14">
        <v>27</v>
      </c>
      <c r="B97" s="14" t="s">
        <v>43</v>
      </c>
      <c r="C97" s="436"/>
      <c r="D97" s="14"/>
      <c r="E97" s="15"/>
      <c r="F97" s="253"/>
      <c r="G97" s="437">
        <f t="shared" si="3"/>
        <v>0</v>
      </c>
      <c r="H97" s="15"/>
      <c r="I97" s="252"/>
      <c r="J97" s="15"/>
      <c r="K97" s="253"/>
      <c r="L97" s="438">
        <f t="shared" si="1"/>
        <v>0</v>
      </c>
      <c r="M97" s="437">
        <f t="shared" si="2"/>
        <v>0</v>
      </c>
      <c r="N97" s="495">
        <f t="shared" si="0"/>
        <v>0</v>
      </c>
    </row>
    <row r="98" spans="1:16" ht="15.75" hidden="1" customHeight="1">
      <c r="A98" s="14">
        <v>28</v>
      </c>
      <c r="B98" s="14" t="s">
        <v>44</v>
      </c>
      <c r="C98" s="436"/>
      <c r="D98" s="14"/>
      <c r="E98" s="15"/>
      <c r="F98" s="253"/>
      <c r="G98" s="437">
        <f t="shared" si="3"/>
        <v>0</v>
      </c>
      <c r="H98" s="15"/>
      <c r="I98" s="252"/>
      <c r="J98" s="15"/>
      <c r="K98" s="253"/>
      <c r="L98" s="438">
        <f t="shared" si="1"/>
        <v>0</v>
      </c>
      <c r="M98" s="437">
        <f t="shared" si="2"/>
        <v>0</v>
      </c>
      <c r="N98" s="495">
        <f t="shared" si="0"/>
        <v>0</v>
      </c>
    </row>
    <row r="99" spans="1:16" ht="15.75" hidden="1" customHeight="1">
      <c r="A99" s="14">
        <v>29</v>
      </c>
      <c r="B99" s="14" t="s">
        <v>45</v>
      </c>
      <c r="C99" s="436"/>
      <c r="D99" s="14"/>
      <c r="E99" s="15"/>
      <c r="F99" s="253"/>
      <c r="G99" s="437">
        <f t="shared" si="3"/>
        <v>0</v>
      </c>
      <c r="H99" s="15"/>
      <c r="I99" s="252"/>
      <c r="J99" s="15"/>
      <c r="K99" s="253"/>
      <c r="L99" s="438">
        <f t="shared" si="1"/>
        <v>0</v>
      </c>
      <c r="M99" s="437">
        <f t="shared" si="2"/>
        <v>0</v>
      </c>
      <c r="N99" s="495">
        <f t="shared" si="0"/>
        <v>0</v>
      </c>
    </row>
    <row r="100" spans="1:16" ht="15.75" hidden="1" customHeight="1">
      <c r="A100" s="14">
        <v>30</v>
      </c>
      <c r="B100" s="14" t="s">
        <v>46</v>
      </c>
      <c r="C100" s="436"/>
      <c r="D100" s="14"/>
      <c r="E100" s="15"/>
      <c r="F100" s="253"/>
      <c r="G100" s="437">
        <f t="shared" si="3"/>
        <v>0</v>
      </c>
      <c r="H100" s="15"/>
      <c r="I100" s="252"/>
      <c r="J100" s="15"/>
      <c r="K100" s="253"/>
      <c r="L100" s="438">
        <f t="shared" si="1"/>
        <v>0</v>
      </c>
      <c r="M100" s="437">
        <f t="shared" si="2"/>
        <v>0</v>
      </c>
      <c r="N100" s="495">
        <f t="shared" si="0"/>
        <v>0</v>
      </c>
    </row>
    <row r="101" spans="1:16" ht="15.75" hidden="1" customHeight="1">
      <c r="A101" s="14">
        <v>31</v>
      </c>
      <c r="B101" s="49" t="s">
        <v>75</v>
      </c>
      <c r="C101" s="436"/>
      <c r="D101" s="14"/>
      <c r="E101" s="15"/>
      <c r="F101" s="253"/>
      <c r="G101" s="437">
        <f t="shared" ref="G101:G108" si="4">E101*F101</f>
        <v>0</v>
      </c>
      <c r="H101" s="15"/>
      <c r="I101" s="252"/>
      <c r="J101" s="15"/>
      <c r="K101" s="253"/>
      <c r="L101" s="438">
        <f t="shared" si="1"/>
        <v>0</v>
      </c>
      <c r="M101" s="437">
        <f>G101+L101</f>
        <v>0</v>
      </c>
      <c r="N101" s="495">
        <f t="shared" si="0"/>
        <v>0</v>
      </c>
    </row>
    <row r="102" spans="1:16" ht="15.75" hidden="1" customHeight="1">
      <c r="A102" s="14">
        <v>32</v>
      </c>
      <c r="B102" s="49" t="s">
        <v>76</v>
      </c>
      <c r="C102" s="436"/>
      <c r="D102" s="14"/>
      <c r="E102" s="15"/>
      <c r="F102" s="253"/>
      <c r="G102" s="437">
        <f t="shared" si="4"/>
        <v>0</v>
      </c>
      <c r="H102" s="15"/>
      <c r="I102" s="252"/>
      <c r="J102" s="15"/>
      <c r="K102" s="253"/>
      <c r="L102" s="438">
        <f t="shared" si="1"/>
        <v>0</v>
      </c>
      <c r="M102" s="437">
        <f t="shared" si="2"/>
        <v>0</v>
      </c>
      <c r="N102" s="495">
        <f t="shared" si="0"/>
        <v>0</v>
      </c>
    </row>
    <row r="103" spans="1:16" ht="15.75" hidden="1" customHeight="1">
      <c r="A103" s="14">
        <v>33</v>
      </c>
      <c r="B103" s="49" t="s">
        <v>77</v>
      </c>
      <c r="C103" s="436"/>
      <c r="D103" s="14"/>
      <c r="E103" s="15"/>
      <c r="F103" s="253"/>
      <c r="G103" s="437">
        <f t="shared" si="4"/>
        <v>0</v>
      </c>
      <c r="H103" s="15"/>
      <c r="I103" s="252"/>
      <c r="J103" s="15"/>
      <c r="K103" s="253"/>
      <c r="L103" s="438">
        <f t="shared" si="1"/>
        <v>0</v>
      </c>
      <c r="M103" s="437">
        <f t="shared" si="2"/>
        <v>0</v>
      </c>
      <c r="N103" s="495">
        <f t="shared" si="0"/>
        <v>0</v>
      </c>
    </row>
    <row r="104" spans="1:16" ht="15.75" hidden="1" customHeight="1">
      <c r="A104" s="14">
        <v>34</v>
      </c>
      <c r="B104" s="49" t="s">
        <v>78</v>
      </c>
      <c r="C104" s="436"/>
      <c r="D104" s="14"/>
      <c r="E104" s="15"/>
      <c r="F104" s="253"/>
      <c r="G104" s="437">
        <f t="shared" si="4"/>
        <v>0</v>
      </c>
      <c r="H104" s="15"/>
      <c r="I104" s="252"/>
      <c r="J104" s="15"/>
      <c r="K104" s="253"/>
      <c r="L104" s="438">
        <f t="shared" si="1"/>
        <v>0</v>
      </c>
      <c r="M104" s="437">
        <f t="shared" si="2"/>
        <v>0</v>
      </c>
      <c r="N104" s="495">
        <f t="shared" si="0"/>
        <v>0</v>
      </c>
    </row>
    <row r="105" spans="1:16" ht="15.75" hidden="1" customHeight="1">
      <c r="A105" s="14">
        <v>35</v>
      </c>
      <c r="B105" s="49" t="s">
        <v>79</v>
      </c>
      <c r="C105" s="436"/>
      <c r="D105" s="14"/>
      <c r="E105" s="15"/>
      <c r="F105" s="253"/>
      <c r="G105" s="437">
        <f t="shared" si="4"/>
        <v>0</v>
      </c>
      <c r="H105" s="15"/>
      <c r="I105" s="252"/>
      <c r="J105" s="15"/>
      <c r="K105" s="253"/>
      <c r="L105" s="438">
        <f t="shared" si="1"/>
        <v>0</v>
      </c>
      <c r="M105" s="437">
        <f t="shared" si="2"/>
        <v>0</v>
      </c>
      <c r="N105" s="495">
        <f t="shared" si="0"/>
        <v>0</v>
      </c>
    </row>
    <row r="106" spans="1:16" ht="15.75" hidden="1" customHeight="1">
      <c r="A106" s="14">
        <v>36</v>
      </c>
      <c r="B106" s="49" t="s">
        <v>80</v>
      </c>
      <c r="C106" s="436"/>
      <c r="D106" s="14"/>
      <c r="E106" s="15"/>
      <c r="F106" s="253"/>
      <c r="G106" s="437">
        <f t="shared" si="4"/>
        <v>0</v>
      </c>
      <c r="H106" s="15"/>
      <c r="I106" s="252"/>
      <c r="J106" s="15"/>
      <c r="K106" s="253"/>
      <c r="L106" s="438">
        <f t="shared" si="1"/>
        <v>0</v>
      </c>
      <c r="M106" s="437">
        <f t="shared" si="2"/>
        <v>0</v>
      </c>
      <c r="N106" s="495">
        <f t="shared" si="0"/>
        <v>0</v>
      </c>
    </row>
    <row r="107" spans="1:16" ht="15.75" hidden="1" customHeight="1">
      <c r="A107" s="14">
        <v>37</v>
      </c>
      <c r="B107" s="49" t="s">
        <v>81</v>
      </c>
      <c r="C107" s="436"/>
      <c r="D107" s="14"/>
      <c r="E107" s="15"/>
      <c r="F107" s="253"/>
      <c r="G107" s="437">
        <f t="shared" si="4"/>
        <v>0</v>
      </c>
      <c r="H107" s="15"/>
      <c r="I107" s="252"/>
      <c r="J107" s="15"/>
      <c r="K107" s="253"/>
      <c r="L107" s="438">
        <f t="shared" si="1"/>
        <v>0</v>
      </c>
      <c r="M107" s="437">
        <f t="shared" si="2"/>
        <v>0</v>
      </c>
      <c r="N107" s="495">
        <f t="shared" si="0"/>
        <v>0</v>
      </c>
    </row>
    <row r="108" spans="1:16" ht="15.75" hidden="1" customHeight="1">
      <c r="A108" s="14">
        <v>38</v>
      </c>
      <c r="B108" s="49" t="s">
        <v>82</v>
      </c>
      <c r="C108" s="436"/>
      <c r="D108" s="14"/>
      <c r="E108" s="15"/>
      <c r="F108" s="253"/>
      <c r="G108" s="437">
        <f t="shared" si="4"/>
        <v>0</v>
      </c>
      <c r="H108" s="15"/>
      <c r="I108" s="252"/>
      <c r="J108" s="15"/>
      <c r="K108" s="253"/>
      <c r="L108" s="438">
        <f t="shared" si="1"/>
        <v>0</v>
      </c>
      <c r="M108" s="437">
        <f t="shared" si="2"/>
        <v>0</v>
      </c>
      <c r="N108" s="495">
        <f t="shared" si="0"/>
        <v>0</v>
      </c>
    </row>
    <row r="109" spans="1:16" ht="15.75" hidden="1" customHeight="1">
      <c r="A109" s="14">
        <v>39</v>
      </c>
      <c r="B109" s="49" t="s">
        <v>83</v>
      </c>
      <c r="C109" s="436"/>
      <c r="D109" s="14"/>
      <c r="E109" s="15"/>
      <c r="F109" s="253"/>
      <c r="G109" s="437">
        <f>E109*F109</f>
        <v>0</v>
      </c>
      <c r="H109" s="15"/>
      <c r="I109" s="252"/>
      <c r="J109" s="15"/>
      <c r="K109" s="253"/>
      <c r="L109" s="438">
        <f t="shared" si="1"/>
        <v>0</v>
      </c>
      <c r="M109" s="437">
        <f t="shared" si="2"/>
        <v>0</v>
      </c>
      <c r="N109" s="495">
        <f t="shared" si="0"/>
        <v>0</v>
      </c>
    </row>
    <row r="110" spans="1:16" ht="15.75" hidden="1" customHeight="1">
      <c r="A110" s="14">
        <v>40</v>
      </c>
      <c r="B110" s="210" t="s">
        <v>84</v>
      </c>
      <c r="C110" s="14"/>
      <c r="D110" s="14"/>
      <c r="E110" s="15"/>
      <c r="F110" s="253"/>
      <c r="G110" s="437">
        <f t="shared" ref="G110:G170" si="5">E110*F110</f>
        <v>0</v>
      </c>
      <c r="H110" s="15"/>
      <c r="I110" s="251"/>
      <c r="J110" s="15"/>
      <c r="K110" s="253"/>
      <c r="L110" s="438">
        <f t="shared" si="1"/>
        <v>0</v>
      </c>
      <c r="M110" s="437">
        <f t="shared" si="2"/>
        <v>0</v>
      </c>
      <c r="N110" s="495">
        <f t="shared" ref="N110:N117" si="6">IFERROR(M110/$M$171,0)</f>
        <v>0</v>
      </c>
      <c r="P110" s="401"/>
    </row>
    <row r="111" spans="1:16" ht="15.75" hidden="1" customHeight="1">
      <c r="A111" s="14">
        <v>41</v>
      </c>
      <c r="B111" s="210" t="s">
        <v>3303</v>
      </c>
      <c r="C111" s="14"/>
      <c r="D111" s="14"/>
      <c r="E111" s="15"/>
      <c r="F111" s="253"/>
      <c r="G111" s="437">
        <f t="shared" si="5"/>
        <v>0</v>
      </c>
      <c r="H111" s="15"/>
      <c r="I111" s="251"/>
      <c r="J111" s="15"/>
      <c r="K111" s="253"/>
      <c r="L111" s="438">
        <f t="shared" si="1"/>
        <v>0</v>
      </c>
      <c r="M111" s="437">
        <f t="shared" si="2"/>
        <v>0</v>
      </c>
      <c r="N111" s="495">
        <f t="shared" si="6"/>
        <v>0</v>
      </c>
      <c r="P111" s="401"/>
    </row>
    <row r="112" spans="1:16" ht="15.75" hidden="1" customHeight="1">
      <c r="A112" s="14">
        <v>42</v>
      </c>
      <c r="B112" s="210" t="s">
        <v>3304</v>
      </c>
      <c r="C112" s="14"/>
      <c r="D112" s="14"/>
      <c r="E112" s="15"/>
      <c r="F112" s="253"/>
      <c r="G112" s="437">
        <f t="shared" si="5"/>
        <v>0</v>
      </c>
      <c r="H112" s="15"/>
      <c r="I112" s="251"/>
      <c r="J112" s="15"/>
      <c r="K112" s="253"/>
      <c r="L112" s="438">
        <f t="shared" si="1"/>
        <v>0</v>
      </c>
      <c r="M112" s="437">
        <f t="shared" si="2"/>
        <v>0</v>
      </c>
      <c r="N112" s="495">
        <f t="shared" si="6"/>
        <v>0</v>
      </c>
      <c r="P112" s="401"/>
    </row>
    <row r="113" spans="1:16" ht="15.75" hidden="1" customHeight="1">
      <c r="A113" s="14">
        <v>43</v>
      </c>
      <c r="B113" s="210" t="s">
        <v>3305</v>
      </c>
      <c r="C113" s="14"/>
      <c r="D113" s="14"/>
      <c r="E113" s="15"/>
      <c r="F113" s="253"/>
      <c r="G113" s="437">
        <f t="shared" si="5"/>
        <v>0</v>
      </c>
      <c r="H113" s="15"/>
      <c r="I113" s="251"/>
      <c r="J113" s="15"/>
      <c r="K113" s="253"/>
      <c r="L113" s="438">
        <f t="shared" si="1"/>
        <v>0</v>
      </c>
      <c r="M113" s="437">
        <f t="shared" si="2"/>
        <v>0</v>
      </c>
      <c r="N113" s="495">
        <f t="shared" si="6"/>
        <v>0</v>
      </c>
      <c r="P113" s="401"/>
    </row>
    <row r="114" spans="1:16" ht="15.75" hidden="1" customHeight="1">
      <c r="A114" s="14">
        <v>44</v>
      </c>
      <c r="B114" s="210" t="s">
        <v>3306</v>
      </c>
      <c r="C114" s="14"/>
      <c r="D114" s="14"/>
      <c r="E114" s="15"/>
      <c r="F114" s="253"/>
      <c r="G114" s="437">
        <f t="shared" si="5"/>
        <v>0</v>
      </c>
      <c r="H114" s="15"/>
      <c r="I114" s="251"/>
      <c r="J114" s="15"/>
      <c r="K114" s="253"/>
      <c r="L114" s="438">
        <f t="shared" si="1"/>
        <v>0</v>
      </c>
      <c r="M114" s="437">
        <f t="shared" si="2"/>
        <v>0</v>
      </c>
      <c r="N114" s="495">
        <f t="shared" si="6"/>
        <v>0</v>
      </c>
      <c r="P114" s="401"/>
    </row>
    <row r="115" spans="1:16" ht="15.75" hidden="1" customHeight="1">
      <c r="A115" s="14">
        <v>45</v>
      </c>
      <c r="B115" s="210" t="s">
        <v>3307</v>
      </c>
      <c r="C115" s="14"/>
      <c r="D115" s="14"/>
      <c r="E115" s="15"/>
      <c r="F115" s="253"/>
      <c r="G115" s="437">
        <f t="shared" si="5"/>
        <v>0</v>
      </c>
      <c r="H115" s="15"/>
      <c r="I115" s="251"/>
      <c r="J115" s="15"/>
      <c r="K115" s="253"/>
      <c r="L115" s="438">
        <f t="shared" si="1"/>
        <v>0</v>
      </c>
      <c r="M115" s="437">
        <f t="shared" si="2"/>
        <v>0</v>
      </c>
      <c r="N115" s="495">
        <f t="shared" si="6"/>
        <v>0</v>
      </c>
      <c r="P115" s="401"/>
    </row>
    <row r="116" spans="1:16" ht="15.75" hidden="1" customHeight="1">
      <c r="A116" s="14">
        <v>46</v>
      </c>
      <c r="B116" s="210" t="s">
        <v>3308</v>
      </c>
      <c r="C116" s="14"/>
      <c r="D116" s="14"/>
      <c r="E116" s="15"/>
      <c r="F116" s="253"/>
      <c r="G116" s="437">
        <f t="shared" si="5"/>
        <v>0</v>
      </c>
      <c r="H116" s="15"/>
      <c r="I116" s="251"/>
      <c r="J116" s="15"/>
      <c r="K116" s="253"/>
      <c r="L116" s="438">
        <f t="shared" si="1"/>
        <v>0</v>
      </c>
      <c r="M116" s="437">
        <f t="shared" si="2"/>
        <v>0</v>
      </c>
      <c r="N116" s="495">
        <f t="shared" si="6"/>
        <v>0</v>
      </c>
      <c r="P116" s="401"/>
    </row>
    <row r="117" spans="1:16" ht="15.75" hidden="1" customHeight="1">
      <c r="A117" s="14">
        <v>47</v>
      </c>
      <c r="B117" s="210" t="s">
        <v>3309</v>
      </c>
      <c r="C117" s="14"/>
      <c r="D117" s="14"/>
      <c r="E117" s="15"/>
      <c r="F117" s="253"/>
      <c r="G117" s="437">
        <f t="shared" si="5"/>
        <v>0</v>
      </c>
      <c r="H117" s="15"/>
      <c r="I117" s="251"/>
      <c r="J117" s="15"/>
      <c r="K117" s="253"/>
      <c r="L117" s="438">
        <f t="shared" si="1"/>
        <v>0</v>
      </c>
      <c r="M117" s="437">
        <f t="shared" si="2"/>
        <v>0</v>
      </c>
      <c r="N117" s="495">
        <f t="shared" si="6"/>
        <v>0</v>
      </c>
      <c r="P117" s="401"/>
    </row>
    <row r="118" spans="1:16" ht="15.75" hidden="1" customHeight="1">
      <c r="A118" s="14">
        <v>48</v>
      </c>
      <c r="B118" s="210" t="s">
        <v>3310</v>
      </c>
      <c r="C118" s="14"/>
      <c r="D118" s="14"/>
      <c r="E118" s="15"/>
      <c r="F118" s="253"/>
      <c r="G118" s="437">
        <f t="shared" si="5"/>
        <v>0</v>
      </c>
      <c r="H118" s="15"/>
      <c r="I118" s="251"/>
      <c r="J118" s="15"/>
      <c r="K118" s="253"/>
      <c r="L118" s="438">
        <f t="shared" si="1"/>
        <v>0</v>
      </c>
      <c r="M118" s="437">
        <f t="shared" si="2"/>
        <v>0</v>
      </c>
      <c r="N118" s="495">
        <f t="shared" ref="N118:N170" si="7">IFERROR(M118/$M$171,0)</f>
        <v>0</v>
      </c>
      <c r="P118" s="401"/>
    </row>
    <row r="119" spans="1:16" ht="15.75" hidden="1" customHeight="1">
      <c r="A119" s="14">
        <v>49</v>
      </c>
      <c r="B119" s="210" t="s">
        <v>3311</v>
      </c>
      <c r="C119" s="14"/>
      <c r="D119" s="14"/>
      <c r="E119" s="15"/>
      <c r="F119" s="253"/>
      <c r="G119" s="437">
        <f t="shared" si="5"/>
        <v>0</v>
      </c>
      <c r="H119" s="15"/>
      <c r="I119" s="251"/>
      <c r="J119" s="15"/>
      <c r="K119" s="253"/>
      <c r="L119" s="438">
        <f t="shared" si="1"/>
        <v>0</v>
      </c>
      <c r="M119" s="437">
        <f t="shared" si="2"/>
        <v>0</v>
      </c>
      <c r="N119" s="495">
        <f t="shared" si="7"/>
        <v>0</v>
      </c>
      <c r="P119" s="401"/>
    </row>
    <row r="120" spans="1:16" ht="15.75" hidden="1" customHeight="1">
      <c r="A120" s="14">
        <v>50</v>
      </c>
      <c r="B120" s="210" t="s">
        <v>3312</v>
      </c>
      <c r="C120" s="14"/>
      <c r="D120" s="14"/>
      <c r="E120" s="15"/>
      <c r="F120" s="253"/>
      <c r="G120" s="437">
        <f t="shared" si="5"/>
        <v>0</v>
      </c>
      <c r="H120" s="15"/>
      <c r="I120" s="251"/>
      <c r="J120" s="15"/>
      <c r="K120" s="253"/>
      <c r="L120" s="438">
        <f t="shared" si="1"/>
        <v>0</v>
      </c>
      <c r="M120" s="437">
        <f t="shared" si="2"/>
        <v>0</v>
      </c>
      <c r="N120" s="495">
        <f t="shared" si="7"/>
        <v>0</v>
      </c>
      <c r="P120" s="401"/>
    </row>
    <row r="121" spans="1:16" ht="15.75" hidden="1" customHeight="1">
      <c r="A121" s="14">
        <v>51</v>
      </c>
      <c r="B121" s="210" t="s">
        <v>3313</v>
      </c>
      <c r="C121" s="14"/>
      <c r="D121" s="14"/>
      <c r="E121" s="15"/>
      <c r="F121" s="253"/>
      <c r="G121" s="437">
        <f t="shared" si="5"/>
        <v>0</v>
      </c>
      <c r="H121" s="15"/>
      <c r="I121" s="251"/>
      <c r="J121" s="15"/>
      <c r="K121" s="253"/>
      <c r="L121" s="438">
        <f t="shared" si="1"/>
        <v>0</v>
      </c>
      <c r="M121" s="437">
        <f t="shared" si="2"/>
        <v>0</v>
      </c>
      <c r="N121" s="495">
        <f t="shared" si="7"/>
        <v>0</v>
      </c>
      <c r="P121" s="401"/>
    </row>
    <row r="122" spans="1:16" ht="15.75" hidden="1" customHeight="1">
      <c r="A122" s="14">
        <v>52</v>
      </c>
      <c r="B122" s="210" t="s">
        <v>3314</v>
      </c>
      <c r="C122" s="14"/>
      <c r="D122" s="14"/>
      <c r="E122" s="15"/>
      <c r="F122" s="253"/>
      <c r="G122" s="437">
        <f t="shared" si="5"/>
        <v>0</v>
      </c>
      <c r="H122" s="15"/>
      <c r="I122" s="251"/>
      <c r="J122" s="15"/>
      <c r="K122" s="253"/>
      <c r="L122" s="438">
        <f t="shared" si="1"/>
        <v>0</v>
      </c>
      <c r="M122" s="437">
        <f t="shared" si="2"/>
        <v>0</v>
      </c>
      <c r="N122" s="495">
        <f t="shared" si="7"/>
        <v>0</v>
      </c>
      <c r="P122" s="401"/>
    </row>
    <row r="123" spans="1:16" ht="15.75" hidden="1" customHeight="1">
      <c r="A123" s="14">
        <v>53</v>
      </c>
      <c r="B123" s="210" t="s">
        <v>3315</v>
      </c>
      <c r="C123" s="14"/>
      <c r="D123" s="14"/>
      <c r="E123" s="15"/>
      <c r="F123" s="253"/>
      <c r="G123" s="437">
        <f t="shared" si="5"/>
        <v>0</v>
      </c>
      <c r="H123" s="15"/>
      <c r="I123" s="251"/>
      <c r="J123" s="15"/>
      <c r="K123" s="253"/>
      <c r="L123" s="438">
        <f t="shared" si="1"/>
        <v>0</v>
      </c>
      <c r="M123" s="437">
        <f t="shared" si="2"/>
        <v>0</v>
      </c>
      <c r="N123" s="495">
        <f t="shared" si="7"/>
        <v>0</v>
      </c>
      <c r="P123" s="401"/>
    </row>
    <row r="124" spans="1:16" ht="15.75" hidden="1" customHeight="1">
      <c r="A124" s="14">
        <v>54</v>
      </c>
      <c r="B124" s="210" t="s">
        <v>3316</v>
      </c>
      <c r="C124" s="14"/>
      <c r="D124" s="14"/>
      <c r="E124" s="15"/>
      <c r="F124" s="253"/>
      <c r="G124" s="437">
        <f t="shared" si="5"/>
        <v>0</v>
      </c>
      <c r="H124" s="15"/>
      <c r="I124" s="251"/>
      <c r="J124" s="15"/>
      <c r="K124" s="253"/>
      <c r="L124" s="438">
        <f t="shared" si="1"/>
        <v>0</v>
      </c>
      <c r="M124" s="437">
        <f t="shared" si="2"/>
        <v>0</v>
      </c>
      <c r="N124" s="495">
        <f t="shared" si="7"/>
        <v>0</v>
      </c>
      <c r="P124" s="401"/>
    </row>
    <row r="125" spans="1:16" ht="15.75" hidden="1" customHeight="1">
      <c r="A125" s="14">
        <v>55</v>
      </c>
      <c r="B125" s="210" t="s">
        <v>3317</v>
      </c>
      <c r="C125" s="14"/>
      <c r="D125" s="14"/>
      <c r="E125" s="15"/>
      <c r="F125" s="253"/>
      <c r="G125" s="437">
        <f t="shared" si="5"/>
        <v>0</v>
      </c>
      <c r="H125" s="15"/>
      <c r="I125" s="251"/>
      <c r="J125" s="15"/>
      <c r="K125" s="253"/>
      <c r="L125" s="438">
        <f t="shared" si="1"/>
        <v>0</v>
      </c>
      <c r="M125" s="437">
        <f t="shared" si="2"/>
        <v>0</v>
      </c>
      <c r="N125" s="495">
        <f t="shared" si="7"/>
        <v>0</v>
      </c>
      <c r="P125" s="401"/>
    </row>
    <row r="126" spans="1:16" ht="15.75" hidden="1" customHeight="1">
      <c r="A126" s="14">
        <v>56</v>
      </c>
      <c r="B126" s="210" t="s">
        <v>3318</v>
      </c>
      <c r="C126" s="14"/>
      <c r="D126" s="14"/>
      <c r="E126" s="15"/>
      <c r="F126" s="253"/>
      <c r="G126" s="437">
        <f t="shared" si="5"/>
        <v>0</v>
      </c>
      <c r="H126" s="15"/>
      <c r="I126" s="251"/>
      <c r="J126" s="15"/>
      <c r="K126" s="253"/>
      <c r="L126" s="438">
        <f t="shared" si="1"/>
        <v>0</v>
      </c>
      <c r="M126" s="437">
        <f t="shared" si="2"/>
        <v>0</v>
      </c>
      <c r="N126" s="495">
        <f t="shared" si="7"/>
        <v>0</v>
      </c>
      <c r="P126" s="401"/>
    </row>
    <row r="127" spans="1:16" ht="15.75" hidden="1" customHeight="1">
      <c r="A127" s="14">
        <v>57</v>
      </c>
      <c r="B127" s="210" t="s">
        <v>3319</v>
      </c>
      <c r="C127" s="14"/>
      <c r="D127" s="14"/>
      <c r="E127" s="15"/>
      <c r="F127" s="253"/>
      <c r="G127" s="437">
        <f t="shared" si="5"/>
        <v>0</v>
      </c>
      <c r="H127" s="15"/>
      <c r="I127" s="251"/>
      <c r="J127" s="15"/>
      <c r="K127" s="253"/>
      <c r="L127" s="438">
        <f t="shared" si="1"/>
        <v>0</v>
      </c>
      <c r="M127" s="437">
        <f t="shared" si="2"/>
        <v>0</v>
      </c>
      <c r="N127" s="495">
        <f t="shared" si="7"/>
        <v>0</v>
      </c>
      <c r="P127" s="401"/>
    </row>
    <row r="128" spans="1:16" ht="15.75" hidden="1" customHeight="1">
      <c r="A128" s="14">
        <v>58</v>
      </c>
      <c r="B128" s="210" t="s">
        <v>3320</v>
      </c>
      <c r="C128" s="14"/>
      <c r="D128" s="14"/>
      <c r="E128" s="15"/>
      <c r="F128" s="253"/>
      <c r="G128" s="437">
        <f t="shared" si="5"/>
        <v>0</v>
      </c>
      <c r="H128" s="15"/>
      <c r="I128" s="251"/>
      <c r="J128" s="15"/>
      <c r="K128" s="253"/>
      <c r="L128" s="438">
        <f t="shared" si="1"/>
        <v>0</v>
      </c>
      <c r="M128" s="437">
        <f t="shared" si="2"/>
        <v>0</v>
      </c>
      <c r="N128" s="495">
        <f t="shared" si="7"/>
        <v>0</v>
      </c>
      <c r="P128" s="401"/>
    </row>
    <row r="129" spans="1:16" ht="15.75" hidden="1" customHeight="1">
      <c r="A129" s="14">
        <v>59</v>
      </c>
      <c r="B129" s="210" t="s">
        <v>3321</v>
      </c>
      <c r="C129" s="14"/>
      <c r="D129" s="14"/>
      <c r="E129" s="15"/>
      <c r="F129" s="253"/>
      <c r="G129" s="437">
        <f t="shared" si="5"/>
        <v>0</v>
      </c>
      <c r="H129" s="15"/>
      <c r="I129" s="251"/>
      <c r="J129" s="15"/>
      <c r="K129" s="253"/>
      <c r="L129" s="438">
        <f t="shared" si="1"/>
        <v>0</v>
      </c>
      <c r="M129" s="437">
        <f t="shared" si="2"/>
        <v>0</v>
      </c>
      <c r="N129" s="495">
        <f t="shared" si="7"/>
        <v>0</v>
      </c>
      <c r="P129" s="401"/>
    </row>
    <row r="130" spans="1:16" ht="15.75" hidden="1" customHeight="1">
      <c r="A130" s="14">
        <v>60</v>
      </c>
      <c r="B130" s="210" t="s">
        <v>3322</v>
      </c>
      <c r="C130" s="14"/>
      <c r="D130" s="14"/>
      <c r="E130" s="15"/>
      <c r="F130" s="253"/>
      <c r="G130" s="437">
        <f t="shared" si="5"/>
        <v>0</v>
      </c>
      <c r="H130" s="15"/>
      <c r="I130" s="251"/>
      <c r="J130" s="15"/>
      <c r="K130" s="253"/>
      <c r="L130" s="438">
        <f t="shared" si="1"/>
        <v>0</v>
      </c>
      <c r="M130" s="437">
        <f t="shared" si="2"/>
        <v>0</v>
      </c>
      <c r="N130" s="495">
        <f t="shared" si="7"/>
        <v>0</v>
      </c>
      <c r="P130" s="401"/>
    </row>
    <row r="131" spans="1:16" ht="15.75" hidden="1" customHeight="1">
      <c r="A131" s="14">
        <v>61</v>
      </c>
      <c r="B131" s="210" t="s">
        <v>3323</v>
      </c>
      <c r="C131" s="14"/>
      <c r="D131" s="14"/>
      <c r="E131" s="15"/>
      <c r="F131" s="253"/>
      <c r="G131" s="437">
        <f t="shared" si="5"/>
        <v>0</v>
      </c>
      <c r="H131" s="15"/>
      <c r="I131" s="251"/>
      <c r="J131" s="15"/>
      <c r="K131" s="253"/>
      <c r="L131" s="438">
        <f t="shared" si="1"/>
        <v>0</v>
      </c>
      <c r="M131" s="437">
        <f t="shared" si="2"/>
        <v>0</v>
      </c>
      <c r="N131" s="495">
        <f t="shared" si="7"/>
        <v>0</v>
      </c>
      <c r="P131" s="401"/>
    </row>
    <row r="132" spans="1:16" ht="15.75" hidden="1" customHeight="1">
      <c r="A132" s="14">
        <v>62</v>
      </c>
      <c r="B132" s="210" t="s">
        <v>3324</v>
      </c>
      <c r="C132" s="14"/>
      <c r="D132" s="14"/>
      <c r="E132" s="15"/>
      <c r="F132" s="253"/>
      <c r="G132" s="437">
        <f t="shared" si="5"/>
        <v>0</v>
      </c>
      <c r="H132" s="15"/>
      <c r="I132" s="251"/>
      <c r="J132" s="15"/>
      <c r="K132" s="253"/>
      <c r="L132" s="438">
        <f t="shared" si="1"/>
        <v>0</v>
      </c>
      <c r="M132" s="437">
        <f t="shared" si="2"/>
        <v>0</v>
      </c>
      <c r="N132" s="495">
        <f t="shared" si="7"/>
        <v>0</v>
      </c>
      <c r="P132" s="401"/>
    </row>
    <row r="133" spans="1:16" ht="15.75" hidden="1" customHeight="1">
      <c r="A133" s="14">
        <v>63</v>
      </c>
      <c r="B133" s="210" t="s">
        <v>3325</v>
      </c>
      <c r="C133" s="14"/>
      <c r="D133" s="14"/>
      <c r="E133" s="15"/>
      <c r="F133" s="253"/>
      <c r="G133" s="437">
        <f t="shared" si="5"/>
        <v>0</v>
      </c>
      <c r="H133" s="15"/>
      <c r="I133" s="251"/>
      <c r="J133" s="15"/>
      <c r="K133" s="253"/>
      <c r="L133" s="438">
        <f t="shared" si="1"/>
        <v>0</v>
      </c>
      <c r="M133" s="437">
        <f t="shared" si="2"/>
        <v>0</v>
      </c>
      <c r="N133" s="495">
        <f t="shared" si="7"/>
        <v>0</v>
      </c>
      <c r="P133" s="401"/>
    </row>
    <row r="134" spans="1:16" ht="15.75" hidden="1" customHeight="1">
      <c r="A134" s="14">
        <v>64</v>
      </c>
      <c r="B134" s="210" t="s">
        <v>3326</v>
      </c>
      <c r="C134" s="14"/>
      <c r="D134" s="14"/>
      <c r="E134" s="15"/>
      <c r="F134" s="253"/>
      <c r="G134" s="437">
        <f t="shared" si="5"/>
        <v>0</v>
      </c>
      <c r="H134" s="15"/>
      <c r="I134" s="251"/>
      <c r="J134" s="15"/>
      <c r="K134" s="253"/>
      <c r="L134" s="438">
        <f t="shared" si="1"/>
        <v>0</v>
      </c>
      <c r="M134" s="437">
        <f t="shared" si="2"/>
        <v>0</v>
      </c>
      <c r="N134" s="495">
        <f t="shared" si="7"/>
        <v>0</v>
      </c>
      <c r="P134" s="401"/>
    </row>
    <row r="135" spans="1:16" ht="15.75" hidden="1" customHeight="1">
      <c r="A135" s="14">
        <v>65</v>
      </c>
      <c r="B135" s="210" t="s">
        <v>3327</v>
      </c>
      <c r="C135" s="14"/>
      <c r="D135" s="14"/>
      <c r="E135" s="15"/>
      <c r="F135" s="253"/>
      <c r="G135" s="437">
        <f t="shared" si="5"/>
        <v>0</v>
      </c>
      <c r="H135" s="15"/>
      <c r="I135" s="251"/>
      <c r="J135" s="15"/>
      <c r="K135" s="253"/>
      <c r="L135" s="438">
        <f t="shared" si="1"/>
        <v>0</v>
      </c>
      <c r="M135" s="437">
        <f t="shared" si="2"/>
        <v>0</v>
      </c>
      <c r="N135" s="495">
        <f t="shared" si="7"/>
        <v>0</v>
      </c>
      <c r="P135" s="401"/>
    </row>
    <row r="136" spans="1:16" ht="15.75" hidden="1" customHeight="1">
      <c r="A136" s="14">
        <v>66</v>
      </c>
      <c r="B136" s="210" t="s">
        <v>3328</v>
      </c>
      <c r="C136" s="14"/>
      <c r="D136" s="14"/>
      <c r="E136" s="15"/>
      <c r="F136" s="253"/>
      <c r="G136" s="437">
        <f t="shared" si="5"/>
        <v>0</v>
      </c>
      <c r="H136" s="15"/>
      <c r="I136" s="251"/>
      <c r="J136" s="15"/>
      <c r="K136" s="253"/>
      <c r="L136" s="438">
        <f t="shared" ref="L136:L170" si="8">(H136*I136)+(J136*K136)</f>
        <v>0</v>
      </c>
      <c r="M136" s="437">
        <f t="shared" ref="M136:M170" si="9">G136+L136</f>
        <v>0</v>
      </c>
      <c r="N136" s="495">
        <f t="shared" si="7"/>
        <v>0</v>
      </c>
      <c r="P136" s="401"/>
    </row>
    <row r="137" spans="1:16" ht="15.75" hidden="1" customHeight="1">
      <c r="A137" s="14">
        <v>67</v>
      </c>
      <c r="B137" s="210" t="s">
        <v>3329</v>
      </c>
      <c r="C137" s="14"/>
      <c r="D137" s="14"/>
      <c r="E137" s="15"/>
      <c r="F137" s="253"/>
      <c r="G137" s="437">
        <f t="shared" si="5"/>
        <v>0</v>
      </c>
      <c r="H137" s="15"/>
      <c r="I137" s="251"/>
      <c r="J137" s="15"/>
      <c r="K137" s="253"/>
      <c r="L137" s="438">
        <f t="shared" si="8"/>
        <v>0</v>
      </c>
      <c r="M137" s="437">
        <f t="shared" si="9"/>
        <v>0</v>
      </c>
      <c r="N137" s="495">
        <f t="shared" si="7"/>
        <v>0</v>
      </c>
      <c r="P137" s="401"/>
    </row>
    <row r="138" spans="1:16" ht="15.75" hidden="1" customHeight="1">
      <c r="A138" s="14">
        <v>68</v>
      </c>
      <c r="B138" s="210" t="s">
        <v>3330</v>
      </c>
      <c r="C138" s="14"/>
      <c r="D138" s="14"/>
      <c r="E138" s="15"/>
      <c r="F138" s="253"/>
      <c r="G138" s="437">
        <f t="shared" si="5"/>
        <v>0</v>
      </c>
      <c r="H138" s="15"/>
      <c r="I138" s="251"/>
      <c r="J138" s="15"/>
      <c r="K138" s="253"/>
      <c r="L138" s="438">
        <f t="shared" si="8"/>
        <v>0</v>
      </c>
      <c r="M138" s="437">
        <f t="shared" si="9"/>
        <v>0</v>
      </c>
      <c r="N138" s="495">
        <f t="shared" si="7"/>
        <v>0</v>
      </c>
      <c r="P138" s="401"/>
    </row>
    <row r="139" spans="1:16" ht="15.75" hidden="1" customHeight="1">
      <c r="A139" s="14">
        <v>69</v>
      </c>
      <c r="B139" s="210" t="s">
        <v>3331</v>
      </c>
      <c r="C139" s="14"/>
      <c r="D139" s="14"/>
      <c r="E139" s="15"/>
      <c r="F139" s="253"/>
      <c r="G139" s="437">
        <f t="shared" si="5"/>
        <v>0</v>
      </c>
      <c r="H139" s="15"/>
      <c r="I139" s="251"/>
      <c r="J139" s="15"/>
      <c r="K139" s="253"/>
      <c r="L139" s="438">
        <f t="shared" si="8"/>
        <v>0</v>
      </c>
      <c r="M139" s="437">
        <f t="shared" si="9"/>
        <v>0</v>
      </c>
      <c r="N139" s="495">
        <f t="shared" si="7"/>
        <v>0</v>
      </c>
      <c r="P139" s="401"/>
    </row>
    <row r="140" spans="1:16" ht="15.75" hidden="1" customHeight="1">
      <c r="A140" s="14">
        <v>70</v>
      </c>
      <c r="B140" s="210" t="s">
        <v>3332</v>
      </c>
      <c r="C140" s="14"/>
      <c r="D140" s="14"/>
      <c r="E140" s="15"/>
      <c r="F140" s="253"/>
      <c r="G140" s="437">
        <f t="shared" si="5"/>
        <v>0</v>
      </c>
      <c r="H140" s="15"/>
      <c r="I140" s="251"/>
      <c r="J140" s="15"/>
      <c r="K140" s="253"/>
      <c r="L140" s="438">
        <f t="shared" si="8"/>
        <v>0</v>
      </c>
      <c r="M140" s="437">
        <f t="shared" si="9"/>
        <v>0</v>
      </c>
      <c r="N140" s="495">
        <f t="shared" si="7"/>
        <v>0</v>
      </c>
      <c r="P140" s="401"/>
    </row>
    <row r="141" spans="1:16" ht="15.75" hidden="1" customHeight="1">
      <c r="A141" s="14">
        <v>71</v>
      </c>
      <c r="B141" s="210" t="s">
        <v>3333</v>
      </c>
      <c r="C141" s="14"/>
      <c r="D141" s="14"/>
      <c r="E141" s="15"/>
      <c r="F141" s="253"/>
      <c r="G141" s="437">
        <f t="shared" si="5"/>
        <v>0</v>
      </c>
      <c r="H141" s="15"/>
      <c r="I141" s="251"/>
      <c r="J141" s="15"/>
      <c r="K141" s="253"/>
      <c r="L141" s="438">
        <f t="shared" si="8"/>
        <v>0</v>
      </c>
      <c r="M141" s="437">
        <f t="shared" si="9"/>
        <v>0</v>
      </c>
      <c r="N141" s="495">
        <f t="shared" si="7"/>
        <v>0</v>
      </c>
      <c r="P141" s="401"/>
    </row>
    <row r="142" spans="1:16" ht="15.75" hidden="1" customHeight="1">
      <c r="A142" s="14">
        <v>72</v>
      </c>
      <c r="B142" s="210" t="s">
        <v>3334</v>
      </c>
      <c r="C142" s="14"/>
      <c r="D142" s="14"/>
      <c r="E142" s="15"/>
      <c r="F142" s="253"/>
      <c r="G142" s="437">
        <f t="shared" si="5"/>
        <v>0</v>
      </c>
      <c r="H142" s="15"/>
      <c r="I142" s="251"/>
      <c r="J142" s="15"/>
      <c r="K142" s="253"/>
      <c r="L142" s="438">
        <f t="shared" si="8"/>
        <v>0</v>
      </c>
      <c r="M142" s="437">
        <f t="shared" si="9"/>
        <v>0</v>
      </c>
      <c r="N142" s="495">
        <f t="shared" si="7"/>
        <v>0</v>
      </c>
      <c r="P142" s="401"/>
    </row>
    <row r="143" spans="1:16" ht="15.75" hidden="1" customHeight="1">
      <c r="A143" s="14">
        <v>73</v>
      </c>
      <c r="B143" s="210" t="s">
        <v>3335</v>
      </c>
      <c r="C143" s="14"/>
      <c r="D143" s="14"/>
      <c r="E143" s="15"/>
      <c r="F143" s="253"/>
      <c r="G143" s="437">
        <f t="shared" si="5"/>
        <v>0</v>
      </c>
      <c r="H143" s="15"/>
      <c r="I143" s="251"/>
      <c r="J143" s="15"/>
      <c r="K143" s="253"/>
      <c r="L143" s="438">
        <f t="shared" si="8"/>
        <v>0</v>
      </c>
      <c r="M143" s="437">
        <f t="shared" si="9"/>
        <v>0</v>
      </c>
      <c r="N143" s="495">
        <f t="shared" si="7"/>
        <v>0</v>
      </c>
      <c r="P143" s="401"/>
    </row>
    <row r="144" spans="1:16" ht="15.75" hidden="1" customHeight="1">
      <c r="A144" s="14">
        <v>74</v>
      </c>
      <c r="B144" s="210" t="s">
        <v>3336</v>
      </c>
      <c r="C144" s="14"/>
      <c r="D144" s="14"/>
      <c r="E144" s="15"/>
      <c r="F144" s="253"/>
      <c r="G144" s="437">
        <f t="shared" si="5"/>
        <v>0</v>
      </c>
      <c r="H144" s="15"/>
      <c r="I144" s="251"/>
      <c r="J144" s="15"/>
      <c r="K144" s="253"/>
      <c r="L144" s="438">
        <f t="shared" si="8"/>
        <v>0</v>
      </c>
      <c r="M144" s="437">
        <f t="shared" si="9"/>
        <v>0</v>
      </c>
      <c r="N144" s="495">
        <f t="shared" si="7"/>
        <v>0</v>
      </c>
      <c r="P144" s="401"/>
    </row>
    <row r="145" spans="1:16" ht="15.75" hidden="1" customHeight="1">
      <c r="A145" s="14">
        <v>75</v>
      </c>
      <c r="B145" s="210" t="s">
        <v>3337</v>
      </c>
      <c r="C145" s="14"/>
      <c r="D145" s="14"/>
      <c r="E145" s="15"/>
      <c r="F145" s="253"/>
      <c r="G145" s="437">
        <f t="shared" si="5"/>
        <v>0</v>
      </c>
      <c r="H145" s="15"/>
      <c r="I145" s="251"/>
      <c r="J145" s="15"/>
      <c r="K145" s="253"/>
      <c r="L145" s="438">
        <f t="shared" si="8"/>
        <v>0</v>
      </c>
      <c r="M145" s="437">
        <f t="shared" si="9"/>
        <v>0</v>
      </c>
      <c r="N145" s="495">
        <f t="shared" si="7"/>
        <v>0</v>
      </c>
      <c r="P145" s="401"/>
    </row>
    <row r="146" spans="1:16" ht="15.75" hidden="1" customHeight="1">
      <c r="A146" s="14">
        <v>76</v>
      </c>
      <c r="B146" s="210" t="s">
        <v>3338</v>
      </c>
      <c r="C146" s="14"/>
      <c r="D146" s="14"/>
      <c r="E146" s="15"/>
      <c r="F146" s="253"/>
      <c r="G146" s="437">
        <f t="shared" si="5"/>
        <v>0</v>
      </c>
      <c r="H146" s="15"/>
      <c r="I146" s="251"/>
      <c r="J146" s="15"/>
      <c r="K146" s="253"/>
      <c r="L146" s="438">
        <f t="shared" si="8"/>
        <v>0</v>
      </c>
      <c r="M146" s="437">
        <f t="shared" si="9"/>
        <v>0</v>
      </c>
      <c r="N146" s="495">
        <f t="shared" si="7"/>
        <v>0</v>
      </c>
      <c r="P146" s="401"/>
    </row>
    <row r="147" spans="1:16" ht="15.75" hidden="1" customHeight="1">
      <c r="A147" s="14">
        <v>77</v>
      </c>
      <c r="B147" s="210" t="s">
        <v>3339</v>
      </c>
      <c r="C147" s="14"/>
      <c r="D147" s="14"/>
      <c r="E147" s="15"/>
      <c r="F147" s="253"/>
      <c r="G147" s="437">
        <f t="shared" si="5"/>
        <v>0</v>
      </c>
      <c r="H147" s="15"/>
      <c r="I147" s="251"/>
      <c r="J147" s="15"/>
      <c r="K147" s="253"/>
      <c r="L147" s="438">
        <f t="shared" si="8"/>
        <v>0</v>
      </c>
      <c r="M147" s="437">
        <f t="shared" si="9"/>
        <v>0</v>
      </c>
      <c r="N147" s="495">
        <f t="shared" si="7"/>
        <v>0</v>
      </c>
      <c r="P147" s="401"/>
    </row>
    <row r="148" spans="1:16" ht="15.75" hidden="1" customHeight="1">
      <c r="A148" s="14">
        <v>78</v>
      </c>
      <c r="B148" s="210" t="s">
        <v>3340</v>
      </c>
      <c r="C148" s="14"/>
      <c r="D148" s="14"/>
      <c r="E148" s="15"/>
      <c r="F148" s="253"/>
      <c r="G148" s="437">
        <f t="shared" si="5"/>
        <v>0</v>
      </c>
      <c r="H148" s="15"/>
      <c r="I148" s="251"/>
      <c r="J148" s="15"/>
      <c r="K148" s="253"/>
      <c r="L148" s="438">
        <f t="shared" si="8"/>
        <v>0</v>
      </c>
      <c r="M148" s="437">
        <f t="shared" si="9"/>
        <v>0</v>
      </c>
      <c r="N148" s="495">
        <f t="shared" si="7"/>
        <v>0</v>
      </c>
      <c r="P148" s="401"/>
    </row>
    <row r="149" spans="1:16" ht="15.75" hidden="1" customHeight="1">
      <c r="A149" s="14">
        <v>79</v>
      </c>
      <c r="B149" s="210" t="s">
        <v>3341</v>
      </c>
      <c r="C149" s="14"/>
      <c r="D149" s="14"/>
      <c r="E149" s="15"/>
      <c r="F149" s="253"/>
      <c r="G149" s="437">
        <f t="shared" si="5"/>
        <v>0</v>
      </c>
      <c r="H149" s="15"/>
      <c r="I149" s="251"/>
      <c r="J149" s="15"/>
      <c r="K149" s="253"/>
      <c r="L149" s="438">
        <f t="shared" si="8"/>
        <v>0</v>
      </c>
      <c r="M149" s="437">
        <f t="shared" si="9"/>
        <v>0</v>
      </c>
      <c r="N149" s="495">
        <f t="shared" si="7"/>
        <v>0</v>
      </c>
      <c r="P149" s="401"/>
    </row>
    <row r="150" spans="1:16" ht="15.75" hidden="1" customHeight="1">
      <c r="A150" s="14">
        <v>80</v>
      </c>
      <c r="B150" s="210" t="s">
        <v>3342</v>
      </c>
      <c r="C150" s="14"/>
      <c r="D150" s="14"/>
      <c r="E150" s="15"/>
      <c r="F150" s="253"/>
      <c r="G150" s="437">
        <f t="shared" si="5"/>
        <v>0</v>
      </c>
      <c r="H150" s="15"/>
      <c r="I150" s="251"/>
      <c r="J150" s="15"/>
      <c r="K150" s="253"/>
      <c r="L150" s="438">
        <f t="shared" si="8"/>
        <v>0</v>
      </c>
      <c r="M150" s="437">
        <f t="shared" si="9"/>
        <v>0</v>
      </c>
      <c r="N150" s="495">
        <f t="shared" si="7"/>
        <v>0</v>
      </c>
      <c r="P150" s="401"/>
    </row>
    <row r="151" spans="1:16" ht="15.75" hidden="1" customHeight="1">
      <c r="A151" s="14">
        <v>81</v>
      </c>
      <c r="B151" s="210" t="s">
        <v>3343</v>
      </c>
      <c r="C151" s="14"/>
      <c r="D151" s="14"/>
      <c r="E151" s="15"/>
      <c r="F151" s="253"/>
      <c r="G151" s="437">
        <f t="shared" si="5"/>
        <v>0</v>
      </c>
      <c r="H151" s="15"/>
      <c r="I151" s="251"/>
      <c r="J151" s="15"/>
      <c r="K151" s="253"/>
      <c r="L151" s="438">
        <f t="shared" si="8"/>
        <v>0</v>
      </c>
      <c r="M151" s="437">
        <f t="shared" si="9"/>
        <v>0</v>
      </c>
      <c r="N151" s="495">
        <f t="shared" si="7"/>
        <v>0</v>
      </c>
      <c r="P151" s="401"/>
    </row>
    <row r="152" spans="1:16" ht="15.75" hidden="1" customHeight="1">
      <c r="A152" s="14">
        <v>82</v>
      </c>
      <c r="B152" s="210" t="s">
        <v>3344</v>
      </c>
      <c r="C152" s="14"/>
      <c r="D152" s="14"/>
      <c r="E152" s="15"/>
      <c r="F152" s="253"/>
      <c r="G152" s="437">
        <f t="shared" si="5"/>
        <v>0</v>
      </c>
      <c r="H152" s="15"/>
      <c r="I152" s="251"/>
      <c r="J152" s="15"/>
      <c r="K152" s="253"/>
      <c r="L152" s="438">
        <f t="shared" si="8"/>
        <v>0</v>
      </c>
      <c r="M152" s="437">
        <f t="shared" si="9"/>
        <v>0</v>
      </c>
      <c r="N152" s="495">
        <f t="shared" si="7"/>
        <v>0</v>
      </c>
      <c r="P152" s="401"/>
    </row>
    <row r="153" spans="1:16" ht="15.75" hidden="1" customHeight="1">
      <c r="A153" s="14">
        <v>83</v>
      </c>
      <c r="B153" s="210" t="s">
        <v>3345</v>
      </c>
      <c r="C153" s="14"/>
      <c r="D153" s="14"/>
      <c r="E153" s="15"/>
      <c r="F153" s="253"/>
      <c r="G153" s="437">
        <f t="shared" si="5"/>
        <v>0</v>
      </c>
      <c r="H153" s="15"/>
      <c r="I153" s="251"/>
      <c r="J153" s="15"/>
      <c r="K153" s="253"/>
      <c r="L153" s="438">
        <f t="shared" si="8"/>
        <v>0</v>
      </c>
      <c r="M153" s="437">
        <f t="shared" si="9"/>
        <v>0</v>
      </c>
      <c r="N153" s="495">
        <f t="shared" si="7"/>
        <v>0</v>
      </c>
      <c r="P153" s="401"/>
    </row>
    <row r="154" spans="1:16" ht="15.75" hidden="1" customHeight="1">
      <c r="A154" s="14">
        <v>84</v>
      </c>
      <c r="B154" s="210" t="s">
        <v>3346</v>
      </c>
      <c r="C154" s="14"/>
      <c r="D154" s="14"/>
      <c r="E154" s="15"/>
      <c r="F154" s="253"/>
      <c r="G154" s="437">
        <f t="shared" si="5"/>
        <v>0</v>
      </c>
      <c r="H154" s="15"/>
      <c r="I154" s="251"/>
      <c r="J154" s="15"/>
      <c r="K154" s="253"/>
      <c r="L154" s="438">
        <f t="shared" si="8"/>
        <v>0</v>
      </c>
      <c r="M154" s="437">
        <f t="shared" si="9"/>
        <v>0</v>
      </c>
      <c r="N154" s="495">
        <f t="shared" si="7"/>
        <v>0</v>
      </c>
      <c r="P154" s="401"/>
    </row>
    <row r="155" spans="1:16" ht="15.75" hidden="1" customHeight="1">
      <c r="A155" s="14">
        <v>85</v>
      </c>
      <c r="B155" s="210" t="s">
        <v>3347</v>
      </c>
      <c r="C155" s="14"/>
      <c r="D155" s="14"/>
      <c r="E155" s="15"/>
      <c r="F155" s="253"/>
      <c r="G155" s="437">
        <f t="shared" si="5"/>
        <v>0</v>
      </c>
      <c r="H155" s="15"/>
      <c r="I155" s="251"/>
      <c r="J155" s="15"/>
      <c r="K155" s="253"/>
      <c r="L155" s="438">
        <f t="shared" si="8"/>
        <v>0</v>
      </c>
      <c r="M155" s="437">
        <f t="shared" si="9"/>
        <v>0</v>
      </c>
      <c r="N155" s="495">
        <f t="shared" si="7"/>
        <v>0</v>
      </c>
      <c r="P155" s="401"/>
    </row>
    <row r="156" spans="1:16" ht="15.75" hidden="1" customHeight="1">
      <c r="A156" s="14">
        <v>86</v>
      </c>
      <c r="B156" s="210" t="s">
        <v>3348</v>
      </c>
      <c r="C156" s="14"/>
      <c r="D156" s="14"/>
      <c r="E156" s="15"/>
      <c r="F156" s="253"/>
      <c r="G156" s="437">
        <f t="shared" si="5"/>
        <v>0</v>
      </c>
      <c r="H156" s="15"/>
      <c r="I156" s="251"/>
      <c r="J156" s="15"/>
      <c r="K156" s="253"/>
      <c r="L156" s="438">
        <f t="shared" si="8"/>
        <v>0</v>
      </c>
      <c r="M156" s="437">
        <f t="shared" si="9"/>
        <v>0</v>
      </c>
      <c r="N156" s="495">
        <f t="shared" si="7"/>
        <v>0</v>
      </c>
      <c r="P156" s="401"/>
    </row>
    <row r="157" spans="1:16" ht="15.75" hidden="1" customHeight="1">
      <c r="A157" s="14">
        <v>87</v>
      </c>
      <c r="B157" s="210" t="s">
        <v>3349</v>
      </c>
      <c r="C157" s="14"/>
      <c r="D157" s="14"/>
      <c r="E157" s="15"/>
      <c r="F157" s="253"/>
      <c r="G157" s="437">
        <f t="shared" si="5"/>
        <v>0</v>
      </c>
      <c r="H157" s="15"/>
      <c r="I157" s="251"/>
      <c r="J157" s="15"/>
      <c r="K157" s="253"/>
      <c r="L157" s="438">
        <f t="shared" si="8"/>
        <v>0</v>
      </c>
      <c r="M157" s="437">
        <f t="shared" si="9"/>
        <v>0</v>
      </c>
      <c r="N157" s="495">
        <f t="shared" si="7"/>
        <v>0</v>
      </c>
      <c r="P157" s="401"/>
    </row>
    <row r="158" spans="1:16" ht="15.75" hidden="1" customHeight="1">
      <c r="A158" s="14">
        <v>88</v>
      </c>
      <c r="B158" s="210" t="s">
        <v>3350</v>
      </c>
      <c r="C158" s="14"/>
      <c r="D158" s="14"/>
      <c r="E158" s="15"/>
      <c r="F158" s="253"/>
      <c r="G158" s="437">
        <f t="shared" si="5"/>
        <v>0</v>
      </c>
      <c r="H158" s="15"/>
      <c r="I158" s="251"/>
      <c r="J158" s="15"/>
      <c r="K158" s="253"/>
      <c r="L158" s="438">
        <f t="shared" si="8"/>
        <v>0</v>
      </c>
      <c r="M158" s="437">
        <f t="shared" si="9"/>
        <v>0</v>
      </c>
      <c r="N158" s="495">
        <f t="shared" si="7"/>
        <v>0</v>
      </c>
      <c r="P158" s="401"/>
    </row>
    <row r="159" spans="1:16" ht="15.75" hidden="1" customHeight="1">
      <c r="A159" s="14">
        <v>89</v>
      </c>
      <c r="B159" s="210" t="s">
        <v>3351</v>
      </c>
      <c r="C159" s="14"/>
      <c r="D159" s="14"/>
      <c r="E159" s="15"/>
      <c r="F159" s="253"/>
      <c r="G159" s="437">
        <f t="shared" si="5"/>
        <v>0</v>
      </c>
      <c r="H159" s="15"/>
      <c r="I159" s="251"/>
      <c r="J159" s="15"/>
      <c r="K159" s="253"/>
      <c r="L159" s="438">
        <f t="shared" si="8"/>
        <v>0</v>
      </c>
      <c r="M159" s="437">
        <f t="shared" si="9"/>
        <v>0</v>
      </c>
      <c r="N159" s="495">
        <f t="shared" si="7"/>
        <v>0</v>
      </c>
      <c r="P159" s="401"/>
    </row>
    <row r="160" spans="1:16" ht="15.75" hidden="1" customHeight="1">
      <c r="A160" s="14">
        <v>90</v>
      </c>
      <c r="B160" s="210" t="s">
        <v>3352</v>
      </c>
      <c r="C160" s="14"/>
      <c r="D160" s="14"/>
      <c r="E160" s="15"/>
      <c r="F160" s="253"/>
      <c r="G160" s="437">
        <f t="shared" si="5"/>
        <v>0</v>
      </c>
      <c r="H160" s="15"/>
      <c r="I160" s="251"/>
      <c r="J160" s="15"/>
      <c r="K160" s="253"/>
      <c r="L160" s="438">
        <f t="shared" si="8"/>
        <v>0</v>
      </c>
      <c r="M160" s="437">
        <f t="shared" si="9"/>
        <v>0</v>
      </c>
      <c r="N160" s="495">
        <f t="shared" si="7"/>
        <v>0</v>
      </c>
      <c r="P160" s="401"/>
    </row>
    <row r="161" spans="1:16" ht="15.75" hidden="1" customHeight="1">
      <c r="A161" s="14">
        <v>91</v>
      </c>
      <c r="B161" s="210" t="s">
        <v>3353</v>
      </c>
      <c r="C161" s="14"/>
      <c r="D161" s="14"/>
      <c r="E161" s="15"/>
      <c r="F161" s="253"/>
      <c r="G161" s="437">
        <f t="shared" si="5"/>
        <v>0</v>
      </c>
      <c r="H161" s="15"/>
      <c r="I161" s="251"/>
      <c r="J161" s="15"/>
      <c r="K161" s="253"/>
      <c r="L161" s="438">
        <f t="shared" si="8"/>
        <v>0</v>
      </c>
      <c r="M161" s="437">
        <f t="shared" si="9"/>
        <v>0</v>
      </c>
      <c r="N161" s="495">
        <f t="shared" si="7"/>
        <v>0</v>
      </c>
      <c r="P161" s="401"/>
    </row>
    <row r="162" spans="1:16" ht="15.75" hidden="1" customHeight="1">
      <c r="A162" s="14">
        <v>92</v>
      </c>
      <c r="B162" s="210" t="s">
        <v>3354</v>
      </c>
      <c r="C162" s="14"/>
      <c r="D162" s="14"/>
      <c r="E162" s="15"/>
      <c r="F162" s="253"/>
      <c r="G162" s="437">
        <f t="shared" si="5"/>
        <v>0</v>
      </c>
      <c r="H162" s="15"/>
      <c r="I162" s="251"/>
      <c r="J162" s="15"/>
      <c r="K162" s="253"/>
      <c r="L162" s="438">
        <f t="shared" si="8"/>
        <v>0</v>
      </c>
      <c r="M162" s="437">
        <f t="shared" si="9"/>
        <v>0</v>
      </c>
      <c r="N162" s="495">
        <f t="shared" si="7"/>
        <v>0</v>
      </c>
      <c r="P162" s="401"/>
    </row>
    <row r="163" spans="1:16" ht="15.75" hidden="1" customHeight="1">
      <c r="A163" s="14">
        <v>93</v>
      </c>
      <c r="B163" s="210" t="s">
        <v>3355</v>
      </c>
      <c r="C163" s="14"/>
      <c r="D163" s="14"/>
      <c r="E163" s="15"/>
      <c r="F163" s="253"/>
      <c r="G163" s="437">
        <f t="shared" si="5"/>
        <v>0</v>
      </c>
      <c r="H163" s="15"/>
      <c r="I163" s="251"/>
      <c r="J163" s="15"/>
      <c r="K163" s="253"/>
      <c r="L163" s="438">
        <f t="shared" si="8"/>
        <v>0</v>
      </c>
      <c r="M163" s="437">
        <f t="shared" si="9"/>
        <v>0</v>
      </c>
      <c r="N163" s="495">
        <f t="shared" si="7"/>
        <v>0</v>
      </c>
      <c r="P163" s="401"/>
    </row>
    <row r="164" spans="1:16" ht="15.75" hidden="1" customHeight="1">
      <c r="A164" s="14">
        <v>94</v>
      </c>
      <c r="B164" s="210" t="s">
        <v>3356</v>
      </c>
      <c r="C164" s="14"/>
      <c r="D164" s="14"/>
      <c r="E164" s="15"/>
      <c r="F164" s="253"/>
      <c r="G164" s="437">
        <f t="shared" si="5"/>
        <v>0</v>
      </c>
      <c r="H164" s="15"/>
      <c r="I164" s="251"/>
      <c r="J164" s="15"/>
      <c r="K164" s="253"/>
      <c r="L164" s="438">
        <f t="shared" si="8"/>
        <v>0</v>
      </c>
      <c r="M164" s="437">
        <f t="shared" si="9"/>
        <v>0</v>
      </c>
      <c r="N164" s="495">
        <f t="shared" si="7"/>
        <v>0</v>
      </c>
      <c r="P164" s="401"/>
    </row>
    <row r="165" spans="1:16" ht="15.75" hidden="1" customHeight="1">
      <c r="A165" s="14">
        <v>95</v>
      </c>
      <c r="B165" s="210" t="s">
        <v>3357</v>
      </c>
      <c r="C165" s="14"/>
      <c r="D165" s="14"/>
      <c r="E165" s="15"/>
      <c r="F165" s="253"/>
      <c r="G165" s="437">
        <f t="shared" si="5"/>
        <v>0</v>
      </c>
      <c r="H165" s="15"/>
      <c r="I165" s="251"/>
      <c r="J165" s="15"/>
      <c r="K165" s="253"/>
      <c r="L165" s="438">
        <f t="shared" si="8"/>
        <v>0</v>
      </c>
      <c r="M165" s="437">
        <f t="shared" si="9"/>
        <v>0</v>
      </c>
      <c r="N165" s="495">
        <f t="shared" si="7"/>
        <v>0</v>
      </c>
      <c r="P165" s="401"/>
    </row>
    <row r="166" spans="1:16" ht="15.75" hidden="1" customHeight="1">
      <c r="A166" s="14">
        <v>96</v>
      </c>
      <c r="B166" s="210" t="s">
        <v>3358</v>
      </c>
      <c r="C166" s="14"/>
      <c r="D166" s="14"/>
      <c r="E166" s="15"/>
      <c r="F166" s="253"/>
      <c r="G166" s="437">
        <f t="shared" si="5"/>
        <v>0</v>
      </c>
      <c r="H166" s="15"/>
      <c r="I166" s="251"/>
      <c r="J166" s="15"/>
      <c r="K166" s="253"/>
      <c r="L166" s="438">
        <f t="shared" si="8"/>
        <v>0</v>
      </c>
      <c r="M166" s="437">
        <f t="shared" si="9"/>
        <v>0</v>
      </c>
      <c r="N166" s="495">
        <f t="shared" si="7"/>
        <v>0</v>
      </c>
      <c r="P166" s="401"/>
    </row>
    <row r="167" spans="1:16" ht="15.75" hidden="1" customHeight="1">
      <c r="A167" s="14">
        <v>97</v>
      </c>
      <c r="B167" s="210" t="s">
        <v>3359</v>
      </c>
      <c r="C167" s="14"/>
      <c r="D167" s="14"/>
      <c r="E167" s="15"/>
      <c r="F167" s="253"/>
      <c r="G167" s="437">
        <f t="shared" si="5"/>
        <v>0</v>
      </c>
      <c r="H167" s="15"/>
      <c r="I167" s="251"/>
      <c r="J167" s="15"/>
      <c r="K167" s="253"/>
      <c r="L167" s="438">
        <f t="shared" si="8"/>
        <v>0</v>
      </c>
      <c r="M167" s="437">
        <f t="shared" si="9"/>
        <v>0</v>
      </c>
      <c r="N167" s="495">
        <f t="shared" si="7"/>
        <v>0</v>
      </c>
      <c r="P167" s="401"/>
    </row>
    <row r="168" spans="1:16" ht="15.75" hidden="1" customHeight="1">
      <c r="A168" s="14">
        <v>98</v>
      </c>
      <c r="B168" s="210" t="s">
        <v>3360</v>
      </c>
      <c r="C168" s="14"/>
      <c r="D168" s="14"/>
      <c r="E168" s="15"/>
      <c r="F168" s="253"/>
      <c r="G168" s="437">
        <f t="shared" si="5"/>
        <v>0</v>
      </c>
      <c r="H168" s="15"/>
      <c r="I168" s="251"/>
      <c r="J168" s="15"/>
      <c r="K168" s="253"/>
      <c r="L168" s="438">
        <f t="shared" si="8"/>
        <v>0</v>
      </c>
      <c r="M168" s="437">
        <f t="shared" si="9"/>
        <v>0</v>
      </c>
      <c r="N168" s="495">
        <f t="shared" si="7"/>
        <v>0</v>
      </c>
      <c r="P168" s="401"/>
    </row>
    <row r="169" spans="1:16" ht="15.75" hidden="1" customHeight="1">
      <c r="A169" s="14">
        <v>99</v>
      </c>
      <c r="B169" s="210" t="s">
        <v>3361</v>
      </c>
      <c r="C169" s="14"/>
      <c r="D169" s="14"/>
      <c r="E169" s="15"/>
      <c r="F169" s="253"/>
      <c r="G169" s="437">
        <f t="shared" si="5"/>
        <v>0</v>
      </c>
      <c r="H169" s="15"/>
      <c r="I169" s="251"/>
      <c r="J169" s="15"/>
      <c r="K169" s="253"/>
      <c r="L169" s="438">
        <f t="shared" si="8"/>
        <v>0</v>
      </c>
      <c r="M169" s="437">
        <f t="shared" si="9"/>
        <v>0</v>
      </c>
      <c r="N169" s="495">
        <f t="shared" si="7"/>
        <v>0</v>
      </c>
      <c r="P169" s="401"/>
    </row>
    <row r="170" spans="1:16" ht="15.75" hidden="1" customHeight="1">
      <c r="A170" s="14">
        <v>100</v>
      </c>
      <c r="B170" s="210" t="s">
        <v>3362</v>
      </c>
      <c r="C170" s="14"/>
      <c r="D170" s="14"/>
      <c r="E170" s="15"/>
      <c r="F170" s="253"/>
      <c r="G170" s="437">
        <f t="shared" si="5"/>
        <v>0</v>
      </c>
      <c r="H170" s="15"/>
      <c r="I170" s="251"/>
      <c r="J170" s="15"/>
      <c r="K170" s="253"/>
      <c r="L170" s="438">
        <f t="shared" si="8"/>
        <v>0</v>
      </c>
      <c r="M170" s="437">
        <f t="shared" si="9"/>
        <v>0</v>
      </c>
      <c r="N170" s="495">
        <f t="shared" si="7"/>
        <v>0</v>
      </c>
      <c r="P170" s="401"/>
    </row>
    <row r="171" spans="1:16" ht="12.75" customHeight="1" thickBot="1">
      <c r="E171" s="29" t="s">
        <v>13</v>
      </c>
      <c r="F171" s="389">
        <f>SUM(F71:F170)</f>
        <v>0</v>
      </c>
      <c r="G171" s="528">
        <f>SUM(G71:G170)</f>
        <v>0</v>
      </c>
      <c r="H171" s="79"/>
      <c r="I171" s="389">
        <f>SUM(I71:I170)</f>
        <v>0</v>
      </c>
      <c r="J171" s="51"/>
      <c r="K171" s="389">
        <f>SUM(K71:K170)</f>
        <v>0</v>
      </c>
      <c r="L171" s="528">
        <f>SUM(L71:L170)</f>
        <v>0</v>
      </c>
      <c r="M171" s="528">
        <f>SUM(M71:M170)</f>
        <v>0</v>
      </c>
      <c r="N171" s="509">
        <f>IFERROR(M171/$M$171,0)</f>
        <v>0</v>
      </c>
    </row>
    <row r="172" spans="1:16" ht="13.5" thickTop="1">
      <c r="D172"/>
      <c r="I172"/>
      <c r="L172"/>
      <c r="M172"/>
    </row>
    <row r="173" spans="1:16" ht="24.75" customHeight="1">
      <c r="A173" s="539" t="s">
        <v>3363</v>
      </c>
      <c r="D173"/>
      <c r="I173"/>
      <c r="L173"/>
      <c r="M173"/>
    </row>
    <row r="174" spans="1:16">
      <c r="D174"/>
      <c r="I174"/>
      <c r="L174"/>
      <c r="M174"/>
    </row>
    <row r="175" spans="1:16" ht="15" customHeight="1">
      <c r="D175"/>
      <c r="I175"/>
      <c r="L175"/>
      <c r="M175"/>
    </row>
    <row r="176" spans="1:16">
      <c r="D176"/>
      <c r="I176"/>
      <c r="L176"/>
      <c r="M176"/>
    </row>
    <row r="177" spans="1:13">
      <c r="D177"/>
      <c r="I177"/>
      <c r="L177"/>
      <c r="M177"/>
    </row>
    <row r="178" spans="1:13">
      <c r="D178"/>
      <c r="I178"/>
      <c r="L178"/>
      <c r="M178"/>
    </row>
    <row r="179" spans="1:13">
      <c r="D179"/>
      <c r="I179"/>
      <c r="L179"/>
      <c r="M179"/>
    </row>
    <row r="180" spans="1:13">
      <c r="D180"/>
      <c r="I180"/>
      <c r="L180"/>
      <c r="M180"/>
    </row>
    <row r="181" spans="1:13">
      <c r="D181"/>
      <c r="I181"/>
      <c r="L181"/>
      <c r="M181"/>
    </row>
    <row r="182" spans="1:13">
      <c r="D182"/>
      <c r="I182"/>
      <c r="L182"/>
      <c r="M182"/>
    </row>
    <row r="183" spans="1:13" ht="23.25" customHeight="1">
      <c r="A183" s="539" t="s">
        <v>3364</v>
      </c>
      <c r="D183"/>
      <c r="I183"/>
      <c r="L183"/>
      <c r="M183"/>
    </row>
    <row r="184" spans="1:13" ht="13.5" customHeight="1">
      <c r="D184"/>
      <c r="I184"/>
      <c r="L184"/>
      <c r="M184"/>
    </row>
    <row r="185" spans="1:13">
      <c r="D185"/>
      <c r="I185"/>
      <c r="L185"/>
      <c r="M185"/>
    </row>
    <row r="186" spans="1:13">
      <c r="D186"/>
      <c r="I186"/>
      <c r="L186"/>
      <c r="M186"/>
    </row>
    <row r="187" spans="1:13" ht="12.75" customHeight="1">
      <c r="D187"/>
      <c r="I187"/>
      <c r="L187"/>
      <c r="M187"/>
    </row>
    <row r="188" spans="1:13">
      <c r="D188"/>
      <c r="I188"/>
      <c r="L188"/>
      <c r="M188"/>
    </row>
    <row r="189" spans="1:13">
      <c r="D189"/>
      <c r="I189"/>
      <c r="L189"/>
      <c r="M189"/>
    </row>
  </sheetData>
  <sheetProtection selectLockedCells="1"/>
  <customSheetViews>
    <customSheetView guid="{3672BE6D-DA44-4F84-8755-BB725FE2CB85}" hiddenRows="1" topLeftCell="E1">
      <selection activeCell="G7" sqref="G6:G7"/>
      <pageMargins left="0" right="0" top="0" bottom="0.5" header="0" footer="0.25"/>
      <printOptions horizontalCentered="1"/>
      <pageSetup paperSize="5" scale="80" orientation="landscape" horizontalDpi="4294967292" r:id="rId1"/>
      <headerFooter alignWithMargins="0">
        <oddHeader>&amp;R&amp;D</oddHeader>
        <oddFooter>&amp;C&amp;F  &amp;A</oddFooter>
      </headerFooter>
    </customSheetView>
    <customSheetView guid="{81E76056-C85E-436A-854B-2AA07CAC339A}" showPageBreaks="1" hiddenRows="1">
      <selection activeCell="X16" sqref="X16"/>
      <pageMargins left="0" right="0" top="0" bottom="0.5" header="0" footer="0.25"/>
      <printOptions horizontalCentered="1"/>
      <pageSetup paperSize="5" orientation="landscape" horizontalDpi="4294967292" r:id="rId2"/>
      <headerFooter alignWithMargins="0">
        <oddHeader>&amp;R&amp;D</oddHeader>
        <oddFooter>&amp;C&amp;F  &amp;A</oddFooter>
      </headerFooter>
    </customSheetView>
    <customSheetView guid="{F63CD59A-FA97-46A3-B647-4BF9D9A9FE4F}" hiddenRows="1" topLeftCell="C24">
      <selection activeCell="D44" sqref="D44"/>
      <pageMargins left="0" right="0" top="0" bottom="0.5" header="0" footer="0.25"/>
      <printOptions horizontalCentered="1"/>
      <pageSetup paperSize="5" scale="80" orientation="landscape" horizontalDpi="4294967292" r:id="rId3"/>
      <headerFooter alignWithMargins="0">
        <oddHeader>&amp;R&amp;D</oddHeader>
        <oddFooter>&amp;C&amp;F  &amp;A</oddFooter>
      </headerFooter>
    </customSheetView>
  </customSheetViews>
  <mergeCells count="10">
    <mergeCell ref="A31:K31"/>
    <mergeCell ref="A14:J14"/>
    <mergeCell ref="A69:K69"/>
    <mergeCell ref="D36:N36"/>
    <mergeCell ref="D32:N32"/>
    <mergeCell ref="D33:N33"/>
    <mergeCell ref="D34:N34"/>
    <mergeCell ref="D35:N35"/>
    <mergeCell ref="D37:N37"/>
    <mergeCell ref="A61:N65"/>
  </mergeCells>
  <phoneticPr fontId="0" type="noConversion"/>
  <hyperlinks>
    <hyperlink ref="D39" r:id="rId4" xr:uid="{019E3B38-7BEA-4B7A-B673-ECAE2CE8494B}"/>
  </hyperlinks>
  <printOptions horizontalCentered="1"/>
  <pageMargins left="0" right="0" top="0" bottom="0.5" header="0" footer="0.25"/>
  <pageSetup paperSize="5" scale="78" orientation="landscape" horizontalDpi="4294967292" r:id="rId5"/>
  <headerFooter alignWithMargins="0">
    <oddHeader>&amp;R&amp;D</oddHeader>
    <oddFooter>&amp;C&amp;F  &amp;A</oddFooter>
  </headerFooter>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C000"/>
    <pageSetUpPr fitToPage="1"/>
  </sheetPr>
  <dimension ref="A1:DH87"/>
  <sheetViews>
    <sheetView showGridLines="0" topLeftCell="A6" zoomScale="90" zoomScaleNormal="90" zoomScaleSheetLayoutView="20" workbookViewId="0">
      <selection activeCell="A32" sqref="A32:N36"/>
    </sheetView>
  </sheetViews>
  <sheetFormatPr defaultRowHeight="12.75"/>
  <cols>
    <col min="1" max="1" width="42.85546875" style="3" customWidth="1"/>
    <col min="2" max="2" width="25" style="3" customWidth="1"/>
    <col min="3" max="3" width="25" style="19" customWidth="1"/>
    <col min="4" max="4" width="48" style="8" customWidth="1"/>
    <col min="5" max="5" width="32.85546875" style="8" customWidth="1"/>
    <col min="6" max="6" width="27.85546875" style="11" customWidth="1"/>
    <col min="7" max="7" width="27.7109375" style="16" customWidth="1"/>
    <col min="8" max="8" width="28.140625" style="16" customWidth="1"/>
    <col min="9" max="9" width="24" style="16" customWidth="1"/>
    <col min="10" max="29" width="22.7109375" customWidth="1"/>
    <col min="30" max="109" width="22.7109375" hidden="1" customWidth="1"/>
    <col min="110" max="110" width="27" customWidth="1"/>
    <col min="111" max="111" width="25" customWidth="1"/>
    <col min="112" max="112" width="68.5703125" customWidth="1"/>
  </cols>
  <sheetData>
    <row r="1" spans="1:112">
      <c r="A1" s="1"/>
      <c r="B1" s="1"/>
      <c r="C1" s="57"/>
      <c r="D1" s="55"/>
      <c r="E1" s="55"/>
      <c r="F1" s="39"/>
      <c r="J1" t="s">
        <v>0</v>
      </c>
      <c r="K1" s="6" t="s">
        <v>0</v>
      </c>
      <c r="L1" t="s">
        <v>0</v>
      </c>
      <c r="AA1" t="s">
        <v>0</v>
      </c>
    </row>
    <row r="2" spans="1:112">
      <c r="A2" s="1"/>
      <c r="B2" s="1"/>
      <c r="C2" s="57"/>
      <c r="D2" s="55"/>
      <c r="E2" s="55"/>
      <c r="F2" s="39"/>
      <c r="K2" s="6"/>
    </row>
    <row r="3" spans="1:112">
      <c r="A3" s="1"/>
      <c r="B3" s="1"/>
      <c r="C3" s="57"/>
      <c r="D3" s="55"/>
      <c r="E3" s="55"/>
      <c r="F3" s="39"/>
      <c r="K3" s="6"/>
    </row>
    <row r="4" spans="1:112">
      <c r="A4" s="1"/>
      <c r="B4" s="1"/>
      <c r="C4" s="57"/>
      <c r="D4" s="55"/>
      <c r="E4" s="55"/>
      <c r="F4" s="39"/>
      <c r="K4" s="6"/>
    </row>
    <row r="5" spans="1:112">
      <c r="A5" s="1"/>
      <c r="B5" s="1"/>
      <c r="C5" s="57"/>
      <c r="D5" s="55"/>
      <c r="E5" s="55"/>
      <c r="F5" s="39"/>
      <c r="K5" s="6"/>
    </row>
    <row r="6" spans="1:112">
      <c r="A6" s="1"/>
      <c r="B6" s="1"/>
      <c r="C6" s="57"/>
      <c r="D6" s="55"/>
      <c r="E6" s="55"/>
      <c r="F6" s="39"/>
      <c r="K6" s="6"/>
    </row>
    <row r="7" spans="1:112">
      <c r="A7" s="1"/>
      <c r="B7" s="1"/>
      <c r="C7" s="57"/>
      <c r="D7" s="55"/>
      <c r="E7" s="55"/>
      <c r="F7" s="39"/>
    </row>
    <row r="8" spans="1:112" ht="24.75" customHeight="1">
      <c r="A8" s="287" t="s">
        <v>2954</v>
      </c>
      <c r="B8"/>
      <c r="C8" s="287"/>
      <c r="D8" s="287"/>
      <c r="E8" s="287"/>
      <c r="F8" s="287"/>
      <c r="G8" s="287"/>
      <c r="H8" s="287"/>
      <c r="I8" s="287"/>
      <c r="J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c r="DD8" s="287"/>
      <c r="DE8" s="287"/>
      <c r="DF8" s="287"/>
      <c r="DG8" s="287"/>
      <c r="DH8" s="287"/>
    </row>
    <row r="9" spans="1:112" ht="24.75" customHeight="1">
      <c r="A9" s="287" t="s">
        <v>67</v>
      </c>
      <c r="B9" s="287"/>
      <c r="C9" s="287"/>
      <c r="D9" s="287"/>
      <c r="E9" s="287"/>
      <c r="F9" s="287"/>
      <c r="G9" s="287"/>
      <c r="H9" s="287"/>
      <c r="I9" s="287"/>
      <c r="J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c r="DD9" s="287"/>
      <c r="DE9" s="287"/>
      <c r="DF9" s="287"/>
      <c r="DG9" s="287"/>
      <c r="DH9" s="287"/>
    </row>
    <row r="10" spans="1:112" ht="18">
      <c r="A10" s="359" t="str">
        <f>'Svc Line Rev (1)'!A9</f>
        <v>Fiscal Year 2025 (July 1, 2024 through June 30, 2025)</v>
      </c>
      <c r="B10" s="360"/>
      <c r="C10" s="360"/>
      <c r="D10" s="360"/>
      <c r="E10" s="360"/>
      <c r="F10" s="360"/>
      <c r="G10" s="360"/>
      <c r="H10" s="360"/>
      <c r="I10" s="360"/>
      <c r="J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c r="BK10" s="360"/>
      <c r="BL10" s="360"/>
      <c r="BM10" s="360"/>
      <c r="BN10" s="360"/>
      <c r="BO10" s="360"/>
      <c r="BP10" s="360"/>
      <c r="BQ10" s="360"/>
      <c r="BR10" s="360"/>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row>
    <row r="11" spans="1:112" ht="18" hidden="1">
      <c r="A11" s="359">
        <f>'Svc Line Rev (1)'!D32</f>
        <v>0</v>
      </c>
      <c r="B11" s="361"/>
      <c r="C11" s="361"/>
      <c r="D11" s="361"/>
      <c r="E11" s="361"/>
      <c r="F11" s="361"/>
      <c r="G11" s="361"/>
      <c r="H11" s="361"/>
      <c r="I11" s="361"/>
      <c r="J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P11" s="361"/>
      <c r="BQ11" s="361"/>
      <c r="BR11" s="361"/>
      <c r="BS11" s="361"/>
      <c r="BT11" s="361"/>
      <c r="BU11" s="361"/>
      <c r="BV11" s="361"/>
      <c r="BW11" s="361"/>
      <c r="BX11" s="361"/>
      <c r="BY11" s="361"/>
      <c r="BZ11" s="361"/>
      <c r="CA11" s="361"/>
      <c r="CB11" s="361"/>
      <c r="CC11" s="361"/>
      <c r="CD11" s="361"/>
      <c r="CE11" s="361"/>
      <c r="CF11" s="361"/>
      <c r="CG11" s="361"/>
      <c r="CH11" s="361"/>
      <c r="CI11" s="361"/>
      <c r="CJ11" s="361"/>
      <c r="CK11" s="361"/>
      <c r="CL11" s="361"/>
      <c r="CM11" s="361"/>
      <c r="CN11" s="361"/>
      <c r="CO11" s="361"/>
      <c r="CP11" s="361"/>
      <c r="CQ11" s="361"/>
      <c r="CR11" s="361"/>
      <c r="CS11" s="361"/>
      <c r="CT11" s="361"/>
      <c r="CU11" s="361"/>
      <c r="CV11" s="361"/>
      <c r="CW11" s="361"/>
      <c r="CX11" s="361"/>
      <c r="CY11" s="361"/>
      <c r="CZ11" s="361"/>
      <c r="DA11" s="361"/>
      <c r="DB11" s="361"/>
      <c r="DC11" s="361"/>
      <c r="DD11" s="361"/>
      <c r="DE11" s="361"/>
      <c r="DF11" s="361"/>
      <c r="DG11" s="361"/>
      <c r="DH11" s="361"/>
    </row>
    <row r="12" spans="1:112" ht="18">
      <c r="A12" s="245"/>
      <c r="B12" s="245"/>
      <c r="C12" s="245"/>
      <c r="D12" s="245"/>
      <c r="E12" s="245"/>
      <c r="F12" s="245"/>
      <c r="G12" s="245"/>
      <c r="H12" s="245"/>
      <c r="I12" s="245"/>
      <c r="J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c r="BX12" s="245"/>
      <c r="BY12" s="245"/>
      <c r="BZ12" s="245"/>
      <c r="CA12" s="245"/>
      <c r="CB12" s="245"/>
      <c r="CC12" s="245"/>
      <c r="CD12" s="245"/>
      <c r="CE12" s="245"/>
      <c r="CF12" s="245"/>
      <c r="CG12" s="245"/>
      <c r="CH12" s="245"/>
      <c r="CI12" s="245"/>
      <c r="CJ12" s="245"/>
      <c r="CK12" s="245"/>
      <c r="CL12" s="245"/>
      <c r="CM12" s="245"/>
      <c r="CN12" s="245"/>
      <c r="CO12" s="245"/>
      <c r="CP12" s="245"/>
      <c r="CQ12" s="245"/>
      <c r="CR12" s="245"/>
      <c r="CS12" s="245"/>
      <c r="CT12" s="245"/>
      <c r="CU12" s="245"/>
      <c r="CV12" s="245"/>
      <c r="CW12" s="245"/>
      <c r="CX12" s="245"/>
      <c r="CY12" s="245"/>
      <c r="CZ12" s="245"/>
      <c r="DA12" s="245"/>
      <c r="DB12" s="245"/>
      <c r="DC12" s="245"/>
      <c r="DD12" s="245"/>
      <c r="DE12" s="245"/>
      <c r="DF12" s="245"/>
      <c r="DG12" s="245"/>
      <c r="DH12" s="245"/>
    </row>
    <row r="13" spans="1:112">
      <c r="A13" s="40"/>
      <c r="B13" s="40"/>
      <c r="C13" s="40"/>
      <c r="D13"/>
      <c r="E13"/>
      <c r="F13"/>
      <c r="G13"/>
      <c r="H13"/>
      <c r="I13"/>
    </row>
    <row r="14" spans="1:112" ht="15">
      <c r="A14" s="172" t="s">
        <v>2942</v>
      </c>
      <c r="B14" s="173"/>
      <c r="C14" s="173"/>
      <c r="D14" s="173"/>
      <c r="E14" s="174"/>
      <c r="F14" s="174"/>
      <c r="G14" s="174"/>
      <c r="H14" s="174"/>
      <c r="I14" s="255"/>
    </row>
    <row r="15" spans="1:112" ht="15">
      <c r="A15" s="148" t="s">
        <v>222</v>
      </c>
      <c r="B15" s="166"/>
      <c r="C15" s="166"/>
      <c r="D15" s="166"/>
      <c r="E15" s="167"/>
      <c r="F15" s="167"/>
      <c r="G15" s="167"/>
      <c r="H15" s="167"/>
      <c r="I15" s="256"/>
    </row>
    <row r="16" spans="1:112">
      <c r="A16" s="169" t="s">
        <v>2840</v>
      </c>
      <c r="B16" s="171"/>
      <c r="C16" s="171"/>
      <c r="D16" s="171"/>
      <c r="E16" s="170"/>
      <c r="F16" s="170"/>
      <c r="G16" s="170"/>
      <c r="H16" s="170"/>
      <c r="I16" s="256"/>
    </row>
    <row r="17" spans="1:14">
      <c r="A17" s="175"/>
      <c r="B17" s="170"/>
      <c r="C17" s="170"/>
      <c r="D17" s="166"/>
      <c r="E17" s="167"/>
      <c r="F17" s="167"/>
      <c r="G17" s="167"/>
      <c r="H17" s="167"/>
      <c r="I17" s="256"/>
    </row>
    <row r="18" spans="1:14" ht="15">
      <c r="A18" s="148" t="s">
        <v>3156</v>
      </c>
      <c r="B18" s="166"/>
      <c r="C18" s="166"/>
      <c r="D18" s="166"/>
      <c r="E18" s="167"/>
      <c r="F18" s="167"/>
      <c r="G18" s="167"/>
      <c r="H18" s="167"/>
      <c r="I18" s="256"/>
      <c r="J18" s="199"/>
    </row>
    <row r="19" spans="1:14">
      <c r="A19" s="183" t="s">
        <v>3377</v>
      </c>
      <c r="B19" s="166"/>
      <c r="C19" s="166"/>
      <c r="D19" s="166"/>
      <c r="E19" s="167"/>
      <c r="F19" s="167"/>
      <c r="G19" s="167"/>
      <c r="H19" s="167"/>
      <c r="I19" s="256"/>
      <c r="J19" s="431"/>
    </row>
    <row r="20" spans="1:14" ht="13.5" customHeight="1">
      <c r="A20" s="578" t="s">
        <v>3378</v>
      </c>
      <c r="B20" s="579"/>
      <c r="C20" s="579"/>
      <c r="D20" s="579"/>
      <c r="E20" s="579"/>
      <c r="F20" s="579"/>
      <c r="G20" s="579"/>
      <c r="H20" s="579"/>
      <c r="I20" s="580"/>
      <c r="J20" s="431"/>
    </row>
    <row r="21" spans="1:14">
      <c r="A21" s="183" t="s">
        <v>3379</v>
      </c>
      <c r="B21" s="166"/>
      <c r="C21" s="166"/>
      <c r="D21" s="166"/>
      <c r="E21" s="167"/>
      <c r="F21" s="167"/>
      <c r="G21" s="167"/>
      <c r="H21" s="167"/>
      <c r="I21" s="256"/>
      <c r="J21" s="431"/>
    </row>
    <row r="22" spans="1:14">
      <c r="A22" s="134" t="s">
        <v>3380</v>
      </c>
      <c r="B22" s="142"/>
      <c r="C22" s="91"/>
      <c r="D22" s="91"/>
      <c r="E22" s="91"/>
      <c r="F22" s="91"/>
      <c r="G22" s="91"/>
      <c r="H22" s="91"/>
      <c r="I22" s="257"/>
      <c r="J22" s="431"/>
      <c r="K22" s="362"/>
    </row>
    <row r="23" spans="1:14" ht="25.5" customHeight="1">
      <c r="A23" s="586" t="s">
        <v>3381</v>
      </c>
      <c r="B23" s="587"/>
      <c r="C23" s="587"/>
      <c r="D23" s="587"/>
      <c r="E23" s="587"/>
      <c r="F23" s="587"/>
      <c r="G23" s="587"/>
      <c r="H23" s="587"/>
      <c r="I23" s="588"/>
      <c r="J23" s="431"/>
      <c r="K23" s="362"/>
    </row>
    <row r="24" spans="1:14">
      <c r="A24" s="496" t="s">
        <v>3382</v>
      </c>
      <c r="B24" s="497"/>
      <c r="C24" s="498"/>
      <c r="D24" s="498"/>
      <c r="E24" s="498"/>
      <c r="F24" s="498"/>
      <c r="G24" s="498"/>
      <c r="H24" s="499"/>
      <c r="I24" s="500"/>
      <c r="J24" s="431"/>
      <c r="K24" s="362"/>
    </row>
    <row r="25" spans="1:14">
      <c r="A25" s="183" t="s">
        <v>18</v>
      </c>
      <c r="B25" s="143"/>
      <c r="C25" s="135"/>
      <c r="D25" s="135"/>
      <c r="E25" s="135"/>
      <c r="F25" s="91"/>
      <c r="G25" s="91"/>
      <c r="H25" s="91"/>
      <c r="I25" s="257"/>
      <c r="J25" s="427"/>
      <c r="K25" s="362"/>
    </row>
    <row r="26" spans="1:14">
      <c r="A26" s="134" t="s">
        <v>3213</v>
      </c>
      <c r="B26" s="84"/>
      <c r="C26" s="84"/>
      <c r="D26" s="84"/>
      <c r="E26" s="84"/>
      <c r="F26" s="91"/>
      <c r="G26" s="91"/>
      <c r="H26" s="91"/>
      <c r="I26" s="257"/>
      <c r="K26" s="362"/>
    </row>
    <row r="27" spans="1:14" ht="12.75" customHeight="1">
      <c r="A27" s="169" t="s">
        <v>3376</v>
      </c>
      <c r="B27" s="84"/>
      <c r="C27" s="84"/>
      <c r="D27" s="84"/>
      <c r="E27" s="84"/>
      <c r="F27" s="84"/>
      <c r="G27" s="84"/>
      <c r="H27" s="84"/>
      <c r="I27" s="258"/>
      <c r="K27" s="362"/>
    </row>
    <row r="28" spans="1:14">
      <c r="A28" s="259"/>
      <c r="B28" s="191"/>
      <c r="C28" s="191"/>
      <c r="D28" s="191"/>
      <c r="E28" s="191"/>
      <c r="F28" s="92"/>
      <c r="G28" s="92"/>
      <c r="H28" s="92"/>
      <c r="I28" s="260"/>
    </row>
    <row r="29" spans="1:14">
      <c r="A29"/>
      <c r="B29"/>
      <c r="C29"/>
      <c r="D29"/>
      <c r="E29"/>
      <c r="F29"/>
      <c r="G29"/>
      <c r="H29"/>
      <c r="I29"/>
    </row>
    <row r="30" spans="1:14">
      <c r="A30" s="31"/>
      <c r="B30" s="31"/>
      <c r="C30" s="42"/>
      <c r="D30" s="42"/>
      <c r="E30" s="41"/>
      <c r="F30" s="41"/>
      <c r="G30" s="41"/>
      <c r="H30" s="41"/>
      <c r="I30" s="41"/>
      <c r="J30" s="37"/>
      <c r="K30" s="37"/>
      <c r="L30" s="37"/>
      <c r="M30" s="37"/>
    </row>
    <row r="31" spans="1:14" ht="24" thickBot="1">
      <c r="A31" s="82" t="s">
        <v>221</v>
      </c>
      <c r="B31" s="82"/>
      <c r="C31" s="82"/>
      <c r="D31" s="82"/>
      <c r="E31" s="82"/>
      <c r="F31" s="82"/>
      <c r="G31" s="82"/>
      <c r="H31" s="82"/>
      <c r="I31" s="82"/>
      <c r="J31" s="82"/>
      <c r="K31" s="82"/>
      <c r="L31" s="82"/>
      <c r="M31" s="82"/>
      <c r="N31" s="82"/>
    </row>
    <row r="32" spans="1:14" ht="35.25" customHeight="1" thickTop="1">
      <c r="A32" s="601"/>
      <c r="B32" s="602"/>
      <c r="C32" s="602"/>
      <c r="D32" s="602"/>
      <c r="E32" s="602"/>
      <c r="F32" s="602"/>
      <c r="G32" s="602"/>
      <c r="H32" s="602"/>
      <c r="I32" s="602"/>
      <c r="J32" s="602"/>
      <c r="K32" s="602"/>
      <c r="L32" s="602"/>
      <c r="M32" s="602"/>
      <c r="N32" s="602"/>
    </row>
    <row r="33" spans="1:112" ht="41.25" customHeight="1">
      <c r="A33" s="603"/>
      <c r="B33" s="603"/>
      <c r="C33" s="603"/>
      <c r="D33" s="603"/>
      <c r="E33" s="603"/>
      <c r="F33" s="603"/>
      <c r="G33" s="603"/>
      <c r="H33" s="603"/>
      <c r="I33" s="603"/>
      <c r="J33" s="603"/>
      <c r="K33" s="603"/>
      <c r="L33" s="603"/>
      <c r="M33" s="603"/>
      <c r="N33" s="603"/>
    </row>
    <row r="34" spans="1:112" ht="35.25" customHeight="1">
      <c r="A34" s="603"/>
      <c r="B34" s="603"/>
      <c r="C34" s="603"/>
      <c r="D34" s="603"/>
      <c r="E34" s="603"/>
      <c r="F34" s="603"/>
      <c r="G34" s="603"/>
      <c r="H34" s="603"/>
      <c r="I34" s="603"/>
      <c r="J34" s="603"/>
      <c r="K34" s="603"/>
      <c r="L34" s="603"/>
      <c r="M34" s="603"/>
      <c r="N34" s="603"/>
    </row>
    <row r="35" spans="1:112" ht="27" customHeight="1">
      <c r="A35" s="603"/>
      <c r="B35" s="603"/>
      <c r="C35" s="603"/>
      <c r="D35" s="603"/>
      <c r="E35" s="603"/>
      <c r="F35" s="603"/>
      <c r="G35" s="603"/>
      <c r="H35" s="603"/>
      <c r="I35" s="603"/>
      <c r="J35" s="603"/>
      <c r="K35" s="603"/>
      <c r="L35" s="603"/>
      <c r="M35" s="603"/>
      <c r="N35" s="603"/>
    </row>
    <row r="36" spans="1:112" ht="35.25" customHeight="1">
      <c r="A36" s="603"/>
      <c r="B36" s="603"/>
      <c r="C36" s="603"/>
      <c r="D36" s="603"/>
      <c r="E36" s="603"/>
      <c r="F36" s="603"/>
      <c r="G36" s="603"/>
      <c r="H36" s="603"/>
      <c r="I36" s="603"/>
      <c r="J36" s="603"/>
      <c r="K36" s="603"/>
      <c r="L36" s="603"/>
      <c r="M36" s="603"/>
      <c r="N36" s="603"/>
    </row>
    <row r="37" spans="1:112" ht="12.75" customHeight="1">
      <c r="A37" s="109"/>
      <c r="B37" s="109"/>
      <c r="C37" s="109"/>
      <c r="D37" s="109"/>
      <c r="E37" s="109"/>
      <c r="F37" s="109"/>
      <c r="G37" s="109"/>
      <c r="H37" s="109"/>
      <c r="I37" s="109"/>
      <c r="J37" s="109"/>
      <c r="K37" s="109"/>
      <c r="L37" s="109"/>
      <c r="M37" s="109"/>
      <c r="N37" s="109"/>
    </row>
    <row r="38" spans="1:112" ht="12.75" customHeight="1">
      <c r="A38" s="109"/>
      <c r="B38" s="109"/>
      <c r="C38" s="109"/>
      <c r="D38" s="109"/>
      <c r="E38" s="109"/>
      <c r="F38" s="109"/>
      <c r="G38" s="109"/>
      <c r="H38" s="109"/>
      <c r="I38" s="109"/>
      <c r="J38" s="109"/>
      <c r="K38" s="109"/>
      <c r="L38" s="109"/>
      <c r="M38" s="109"/>
      <c r="N38" s="109"/>
    </row>
    <row r="39" spans="1:112">
      <c r="A39" s="20"/>
      <c r="B39" s="20"/>
      <c r="C39" s="17"/>
      <c r="D39" s="6"/>
      <c r="E39" s="110"/>
      <c r="F39" s="25"/>
      <c r="J39" t="s">
        <v>0</v>
      </c>
      <c r="K39" s="8" t="s">
        <v>0</v>
      </c>
    </row>
    <row r="40" spans="1:112" s="2" customFormat="1" ht="0.75" customHeight="1">
      <c r="C40" s="18"/>
      <c r="D40" s="7"/>
      <c r="E40" s="7"/>
      <c r="F40" s="26"/>
      <c r="G40" s="48"/>
      <c r="H40" s="48"/>
      <c r="I40" s="48"/>
    </row>
    <row r="41" spans="1:112" ht="24" thickBot="1">
      <c r="A41" s="82" t="s">
        <v>3157</v>
      </c>
      <c r="B41" s="82"/>
      <c r="C41" s="82"/>
      <c r="D41" s="82"/>
      <c r="E41" s="82"/>
      <c r="F41" s="82"/>
      <c r="G41" s="108"/>
      <c r="H41" s="108"/>
      <c r="I41" s="108"/>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row>
    <row r="42" spans="1:112" s="30" customFormat="1" ht="20.25" customHeight="1" thickTop="1">
      <c r="A42" s="589" t="s">
        <v>2932</v>
      </c>
      <c r="B42" s="589" t="s">
        <v>3113</v>
      </c>
      <c r="C42" s="597" t="s">
        <v>151</v>
      </c>
      <c r="D42" s="598" t="s">
        <v>189</v>
      </c>
      <c r="E42" s="111" t="s">
        <v>154</v>
      </c>
      <c r="F42" s="112" t="s">
        <v>155</v>
      </c>
      <c r="G42" s="598" t="s">
        <v>196</v>
      </c>
      <c r="H42" s="112" t="s">
        <v>156</v>
      </c>
      <c r="I42" s="592" t="s">
        <v>153</v>
      </c>
      <c r="J42" s="599" t="str">
        <f>'Svc Line Rev (1)'!$B$71</f>
        <v>Add Service Line 1</v>
      </c>
      <c r="K42" s="599" t="str">
        <f>'Svc Line Rev (1)'!$B$72</f>
        <v>Add Service Line 2</v>
      </c>
      <c r="L42" s="599" t="str">
        <f>'Svc Line Rev (1)'!$B$73</f>
        <v>Add Service Line 3</v>
      </c>
      <c r="M42" s="581" t="str">
        <f>'Svc Line Rev (1)'!$B$74</f>
        <v>Add Service Line 4</v>
      </c>
      <c r="N42" s="581" t="str">
        <f>'Svc Line Rev (1)'!$B$75</f>
        <v>Add Service Line 5</v>
      </c>
      <c r="O42" s="581" t="str">
        <f>'Svc Line Rev (1)'!$B$76</f>
        <v>Add Service Line 6</v>
      </c>
      <c r="P42" s="581" t="str">
        <f>'Svc Line Rev (1)'!$B$77</f>
        <v>Add Service Line 7</v>
      </c>
      <c r="Q42" s="581" t="str">
        <f>'Svc Line Rev (1)'!$B$78</f>
        <v>Add Service Line 8</v>
      </c>
      <c r="R42" s="581" t="str">
        <f>'Svc Line Rev (1)'!$B$79</f>
        <v>Add Service Line 9</v>
      </c>
      <c r="S42" s="581" t="str">
        <f>'Svc Line Rev (1)'!$B$80</f>
        <v>Add Service Line 10</v>
      </c>
      <c r="T42" s="581" t="str">
        <f>'Svc Line Rev (1)'!$B$81</f>
        <v>Add Service Line 11</v>
      </c>
      <c r="U42" s="581" t="str">
        <f>'Svc Line Rev (1)'!$B$82</f>
        <v>Add Service Line 12</v>
      </c>
      <c r="V42" s="581" t="str">
        <f>'Svc Line Rev (1)'!$B$83</f>
        <v>Add Service Line 13</v>
      </c>
      <c r="W42" s="581" t="str">
        <f>'Svc Line Rev (1)'!$B$84</f>
        <v>Add Service Line 14</v>
      </c>
      <c r="X42" s="581" t="str">
        <f>'Svc Line Rev (1)'!$B$85</f>
        <v>Add Service Line 15</v>
      </c>
      <c r="Y42" s="581" t="str">
        <f>'Svc Line Rev (1)'!$B$86</f>
        <v>Add Service Line 16</v>
      </c>
      <c r="Z42" s="581" t="str">
        <f>'Svc Line Rev (1)'!$B$87</f>
        <v>Add Service Line 17</v>
      </c>
      <c r="AA42" s="581" t="str">
        <f>'Svc Line Rev (1)'!$B$88</f>
        <v>Add Service Line 18</v>
      </c>
      <c r="AB42" s="581" t="str">
        <f>'Svc Line Rev (1)'!$B$89</f>
        <v>Add Service Line 19</v>
      </c>
      <c r="AC42" s="581" t="str">
        <f>'Svc Line Rev (1)'!$B$90</f>
        <v>Add Service Line 20</v>
      </c>
      <c r="AD42" s="581" t="str">
        <f>'Svc Line Rev (1)'!$B$91</f>
        <v>Add Service Line 21</v>
      </c>
      <c r="AE42" s="581" t="str">
        <f>'Svc Line Rev (1)'!$B$92</f>
        <v>Add Service Line 22</v>
      </c>
      <c r="AF42" s="581" t="str">
        <f>'Svc Line Rev (1)'!$B$93</f>
        <v>Add Service Line 23</v>
      </c>
      <c r="AG42" s="581" t="str">
        <f>'Svc Line Rev (1)'!$B$94</f>
        <v>Add Service Line 24</v>
      </c>
      <c r="AH42" s="581" t="str">
        <f>'Svc Line Rev (1)'!$B$95</f>
        <v>Add Service Line 25</v>
      </c>
      <c r="AI42" s="581" t="str">
        <f>'Svc Line Rev (1)'!$B$96</f>
        <v>Add Service Line 26</v>
      </c>
      <c r="AJ42" s="581" t="str">
        <f>'Svc Line Rev (1)'!$B$97</f>
        <v>Add Service Line 27</v>
      </c>
      <c r="AK42" s="581" t="str">
        <f>'Svc Line Rev (1)'!$B$98</f>
        <v>Add Service Line 28</v>
      </c>
      <c r="AL42" s="581" t="str">
        <f>'Svc Line Rev (1)'!$B$99</f>
        <v>Add Service Line 29</v>
      </c>
      <c r="AM42" s="581" t="str">
        <f>'Svc Line Rev (1)'!$B$100</f>
        <v>Add Service Line 30</v>
      </c>
      <c r="AN42" s="581" t="str">
        <f>'Svc Line Rev (1)'!$B$101</f>
        <v>Add Service Line 31</v>
      </c>
      <c r="AO42" s="581" t="str">
        <f>'Svc Line Rev (1)'!$B$102</f>
        <v>Add Service Line 32</v>
      </c>
      <c r="AP42" s="581" t="str">
        <f>'Svc Line Rev (1)'!$B$103</f>
        <v>Add Service Line 33</v>
      </c>
      <c r="AQ42" s="581" t="str">
        <f>'Svc Line Rev (1)'!$B$104</f>
        <v>Add Service Line 34</v>
      </c>
      <c r="AR42" s="581" t="str">
        <f>'Svc Line Rev (1)'!$B$105</f>
        <v>Add Service Line 35</v>
      </c>
      <c r="AS42" s="581" t="str">
        <f>'Svc Line Rev (1)'!$B$106</f>
        <v>Add Service Line 36</v>
      </c>
      <c r="AT42" s="581" t="str">
        <f>'Svc Line Rev (1)'!$B$107</f>
        <v>Add Service Line 37</v>
      </c>
      <c r="AU42" s="581" t="str">
        <f>'Svc Line Rev (1)'!$B$108</f>
        <v>Add Service Line 38</v>
      </c>
      <c r="AV42" s="581" t="str">
        <f>'Svc Line Rev (1)'!$B$109</f>
        <v>Add Service Line 39</v>
      </c>
      <c r="AW42" s="581" t="str">
        <f xml:space="preserve"> 'Svc Line Rev (1)'!B110</f>
        <v>Add Service Line 40</v>
      </c>
      <c r="AX42" s="581" t="str">
        <f>'Svc Line Rev (1)'!B111</f>
        <v>Add Service Line 41</v>
      </c>
      <c r="AY42" s="581" t="str">
        <f>'Svc Line Rev (1)'!B112</f>
        <v>Add Service Line 42</v>
      </c>
      <c r="AZ42" s="581" t="str">
        <f>'Svc Line Rev (1)'!B113</f>
        <v>Add Service Line 43</v>
      </c>
      <c r="BA42" s="581" t="str">
        <f>'Svc Line Rev (1)'!B114</f>
        <v>Add Service Line 44</v>
      </c>
      <c r="BB42" s="581" t="str">
        <f>'Svc Line Rev (1)'!B115</f>
        <v>Add Service Line 45</v>
      </c>
      <c r="BC42" s="581" t="str">
        <f>'Svc Line Rev (1)'!$B116</f>
        <v>Add Service Line 46</v>
      </c>
      <c r="BD42" s="581" t="str">
        <f>'Svc Line Rev (1)'!$B117</f>
        <v>Add Service Line 47</v>
      </c>
      <c r="BE42" s="581" t="str">
        <f>'Svc Line Rev (1)'!$B118</f>
        <v>Add Service Line 48</v>
      </c>
      <c r="BF42" s="581" t="str">
        <f>'Svc Line Rev (1)'!$B119</f>
        <v>Add Service Line 49</v>
      </c>
      <c r="BG42" s="581" t="str">
        <f>'Svc Line Rev (1)'!$B120</f>
        <v>Add Service Line 50</v>
      </c>
      <c r="BH42" s="581" t="str">
        <f>'Svc Line Rev (1)'!$B121</f>
        <v>Add Service Line 51</v>
      </c>
      <c r="BI42" s="581" t="str">
        <f>'Svc Line Rev (1)'!$B122</f>
        <v>Add Service Line 52</v>
      </c>
      <c r="BJ42" s="581" t="str">
        <f>'Svc Line Rev (1)'!$B123</f>
        <v>Add Service Line 53</v>
      </c>
      <c r="BK42" s="581" t="str">
        <f>'Svc Line Rev (1)'!$B124</f>
        <v>Add Service Line 54</v>
      </c>
      <c r="BL42" s="581" t="str">
        <f>'Svc Line Rev (1)'!$B125</f>
        <v>Add Service Line 55</v>
      </c>
      <c r="BM42" s="581" t="str">
        <f>'Svc Line Rev (1)'!$B126</f>
        <v>Add Service Line 56</v>
      </c>
      <c r="BN42" s="581" t="str">
        <f>'Svc Line Rev (1)'!$B127</f>
        <v>Add Service Line 57</v>
      </c>
      <c r="BO42" s="581" t="str">
        <f>'Svc Line Rev (1)'!$B128</f>
        <v>Add Service Line 58</v>
      </c>
      <c r="BP42" s="581" t="str">
        <f>'Svc Line Rev (1)'!$B129</f>
        <v>Add Service Line 59</v>
      </c>
      <c r="BQ42" s="581" t="str">
        <f>'Svc Line Rev (1)'!$B130</f>
        <v>Add Service Line 60</v>
      </c>
      <c r="BR42" s="581" t="str">
        <f>'Svc Line Rev (1)'!$B131</f>
        <v>Add Service Line 61</v>
      </c>
      <c r="BS42" s="581" t="str">
        <f>'Svc Line Rev (1)'!$B132</f>
        <v>Add Service Line 62</v>
      </c>
      <c r="BT42" s="581" t="str">
        <f>'Svc Line Rev (1)'!$B133</f>
        <v>Add Service Line 63</v>
      </c>
      <c r="BU42" s="581" t="str">
        <f>'Svc Line Rev (1)'!$B134</f>
        <v>Add Service Line 64</v>
      </c>
      <c r="BV42" s="581" t="str">
        <f>'Svc Line Rev (1)'!$B135</f>
        <v>Add Service Line 65</v>
      </c>
      <c r="BW42" s="581" t="str">
        <f>'Svc Line Rev (1)'!$B136</f>
        <v>Add Service Line 66</v>
      </c>
      <c r="BX42" s="581" t="str">
        <f>'Svc Line Rev (1)'!$B137</f>
        <v>Add Service Line 67</v>
      </c>
      <c r="BY42" s="581" t="str">
        <f>'Svc Line Rev (1)'!$B138</f>
        <v>Add Service Line 68</v>
      </c>
      <c r="BZ42" s="581" t="str">
        <f>'Svc Line Rev (1)'!$B139</f>
        <v>Add Service Line 69</v>
      </c>
      <c r="CA42" s="581" t="str">
        <f>'Svc Line Rev (1)'!$B140</f>
        <v>Add Service Line 70</v>
      </c>
      <c r="CB42" s="581" t="str">
        <f>'Svc Line Rev (1)'!$B141</f>
        <v>Add Service Line 71</v>
      </c>
      <c r="CC42" s="581" t="str">
        <f>'Svc Line Rev (1)'!$B142</f>
        <v>Add Service Line 72</v>
      </c>
      <c r="CD42" s="581" t="str">
        <f>'Svc Line Rev (1)'!$B143</f>
        <v>Add Service Line 73</v>
      </c>
      <c r="CE42" s="581" t="str">
        <f>'Svc Line Rev (1)'!$B144</f>
        <v>Add Service Line 74</v>
      </c>
      <c r="CF42" s="581" t="str">
        <f>'Svc Line Rev (1)'!$B145</f>
        <v>Add Service Line 75</v>
      </c>
      <c r="CG42" s="581" t="str">
        <f>'Svc Line Rev (1)'!$B146</f>
        <v>Add Service Line 76</v>
      </c>
      <c r="CH42" s="581" t="str">
        <f>'Svc Line Rev (1)'!$B147</f>
        <v>Add Service Line 77</v>
      </c>
      <c r="CI42" s="581" t="str">
        <f>'Svc Line Rev (1)'!$B148</f>
        <v>Add Service Line 78</v>
      </c>
      <c r="CJ42" s="581" t="str">
        <f>'Svc Line Rev (1)'!$B149</f>
        <v>Add Service Line 79</v>
      </c>
      <c r="CK42" s="581" t="str">
        <f>'Svc Line Rev (1)'!$B150</f>
        <v>Add Service Line 80</v>
      </c>
      <c r="CL42" s="581" t="str">
        <f>'Svc Line Rev (1)'!$B151</f>
        <v>Add Service Line 81</v>
      </c>
      <c r="CM42" s="581" t="str">
        <f>'Svc Line Rev (1)'!$B152</f>
        <v>Add Service Line 82</v>
      </c>
      <c r="CN42" s="581" t="str">
        <f>'Svc Line Rev (1)'!$B153</f>
        <v>Add Service Line 83</v>
      </c>
      <c r="CO42" s="581" t="str">
        <f>'Svc Line Rev (1)'!$B154</f>
        <v>Add Service Line 84</v>
      </c>
      <c r="CP42" s="581" t="str">
        <f>'Svc Line Rev (1)'!$B155</f>
        <v>Add Service Line 85</v>
      </c>
      <c r="CQ42" s="581" t="str">
        <f>'Svc Line Rev (1)'!$B156</f>
        <v>Add Service Line 86</v>
      </c>
      <c r="CR42" s="581" t="str">
        <f>'Svc Line Rev (1)'!$B157</f>
        <v>Add Service Line 87</v>
      </c>
      <c r="CS42" s="581" t="str">
        <f>'Svc Line Rev (1)'!$B158</f>
        <v>Add Service Line 88</v>
      </c>
      <c r="CT42" s="581" t="str">
        <f>'Svc Line Rev (1)'!$B159</f>
        <v>Add Service Line 89</v>
      </c>
      <c r="CU42" s="581" t="str">
        <f>'Svc Line Rev (1)'!$B160</f>
        <v>Add Service Line 90</v>
      </c>
      <c r="CV42" s="581" t="str">
        <f>'Svc Line Rev (1)'!$B161</f>
        <v>Add Service Line 91</v>
      </c>
      <c r="CW42" s="581" t="str">
        <f>'Svc Line Rev (1)'!$B162</f>
        <v>Add Service Line 92</v>
      </c>
      <c r="CX42" s="581" t="str">
        <f>'Svc Line Rev (1)'!$B163</f>
        <v>Add Service Line 93</v>
      </c>
      <c r="CY42" s="581" t="str">
        <f>'Svc Line Rev (1)'!$B164</f>
        <v>Add Service Line 94</v>
      </c>
      <c r="CZ42" s="581" t="str">
        <f>'Svc Line Rev (1)'!$B165</f>
        <v>Add Service Line 95</v>
      </c>
      <c r="DA42" s="581" t="str">
        <f>'Svc Line Rev (1)'!$B166</f>
        <v>Add Service Line 96</v>
      </c>
      <c r="DB42" s="581" t="str">
        <f>'Svc Line Rev (1)'!$B167</f>
        <v>Add Service Line 97</v>
      </c>
      <c r="DC42" s="581" t="str">
        <f>'Svc Line Rev (1)'!$B168</f>
        <v>Add Service Line 98</v>
      </c>
      <c r="DD42" s="581" t="str">
        <f>'Svc Line Rev (1)'!$B169</f>
        <v>Add Service Line 99</v>
      </c>
      <c r="DE42" s="581" t="str">
        <f>'Svc Line Rev (1)'!$B170</f>
        <v>Add Service Line 100</v>
      </c>
      <c r="DF42" s="582" t="s">
        <v>157</v>
      </c>
      <c r="DG42" s="583" t="s">
        <v>16</v>
      </c>
      <c r="DH42" s="584" t="s">
        <v>146</v>
      </c>
    </row>
    <row r="43" spans="1:112" s="30" customFormat="1" ht="21.75" customHeight="1">
      <c r="A43" s="590"/>
      <c r="B43" s="590"/>
      <c r="C43" s="590"/>
      <c r="D43" s="593"/>
      <c r="E43" s="595" t="s">
        <v>150</v>
      </c>
      <c r="F43" s="595" t="s">
        <v>152</v>
      </c>
      <c r="G43" s="593"/>
      <c r="H43" s="595" t="s">
        <v>212</v>
      </c>
      <c r="I43" s="593"/>
      <c r="J43" s="599"/>
      <c r="K43" s="599"/>
      <c r="L43" s="599"/>
      <c r="M43" s="581"/>
      <c r="N43" s="581"/>
      <c r="O43" s="581"/>
      <c r="P43" s="581"/>
      <c r="Q43" s="581"/>
      <c r="R43" s="581"/>
      <c r="S43" s="581"/>
      <c r="T43" s="581"/>
      <c r="U43" s="581"/>
      <c r="V43" s="581"/>
      <c r="W43" s="581"/>
      <c r="X43" s="581"/>
      <c r="Y43" s="581"/>
      <c r="Z43" s="581"/>
      <c r="AA43" s="581"/>
      <c r="AB43" s="581"/>
      <c r="AC43" s="581"/>
      <c r="AD43" s="581"/>
      <c r="AE43" s="581"/>
      <c r="AF43" s="581"/>
      <c r="AG43" s="581"/>
      <c r="AH43" s="581"/>
      <c r="AI43" s="581"/>
      <c r="AJ43" s="581"/>
      <c r="AK43" s="581"/>
      <c r="AL43" s="581"/>
      <c r="AM43" s="581"/>
      <c r="AN43" s="581"/>
      <c r="AO43" s="581"/>
      <c r="AP43" s="581"/>
      <c r="AQ43" s="581"/>
      <c r="AR43" s="581"/>
      <c r="AS43" s="581"/>
      <c r="AT43" s="581"/>
      <c r="AU43" s="581"/>
      <c r="AV43" s="581"/>
      <c r="AW43" s="581"/>
      <c r="AX43" s="581"/>
      <c r="AY43" s="581"/>
      <c r="AZ43" s="581"/>
      <c r="BA43" s="581"/>
      <c r="BB43" s="581"/>
      <c r="BC43" s="581"/>
      <c r="BD43" s="581"/>
      <c r="BE43" s="581"/>
      <c r="BF43" s="581"/>
      <c r="BG43" s="581"/>
      <c r="BH43" s="581"/>
      <c r="BI43" s="581"/>
      <c r="BJ43" s="581"/>
      <c r="BK43" s="581"/>
      <c r="BL43" s="581"/>
      <c r="BM43" s="581"/>
      <c r="BN43" s="581"/>
      <c r="BO43" s="581"/>
      <c r="BP43" s="581"/>
      <c r="BQ43" s="581"/>
      <c r="BR43" s="581"/>
      <c r="BS43" s="581"/>
      <c r="BT43" s="581"/>
      <c r="BU43" s="581"/>
      <c r="BV43" s="581"/>
      <c r="BW43" s="581"/>
      <c r="BX43" s="581"/>
      <c r="BY43" s="581"/>
      <c r="BZ43" s="581"/>
      <c r="CA43" s="581"/>
      <c r="CB43" s="581"/>
      <c r="CC43" s="581"/>
      <c r="CD43" s="581"/>
      <c r="CE43" s="581"/>
      <c r="CF43" s="581"/>
      <c r="CG43" s="581"/>
      <c r="CH43" s="581"/>
      <c r="CI43" s="581"/>
      <c r="CJ43" s="581"/>
      <c r="CK43" s="581"/>
      <c r="CL43" s="581"/>
      <c r="CM43" s="581"/>
      <c r="CN43" s="581"/>
      <c r="CO43" s="581"/>
      <c r="CP43" s="581"/>
      <c r="CQ43" s="581"/>
      <c r="CR43" s="581"/>
      <c r="CS43" s="581"/>
      <c r="CT43" s="581"/>
      <c r="CU43" s="581"/>
      <c r="CV43" s="581"/>
      <c r="CW43" s="581"/>
      <c r="CX43" s="581"/>
      <c r="CY43" s="581"/>
      <c r="CZ43" s="581"/>
      <c r="DA43" s="581"/>
      <c r="DB43" s="581"/>
      <c r="DC43" s="581"/>
      <c r="DD43" s="581"/>
      <c r="DE43" s="581"/>
      <c r="DF43" s="583"/>
      <c r="DG43" s="583"/>
      <c r="DH43" s="585"/>
    </row>
    <row r="44" spans="1:112" s="30" customFormat="1" ht="18" customHeight="1">
      <c r="A44" s="591"/>
      <c r="B44" s="591"/>
      <c r="C44" s="591"/>
      <c r="D44" s="594"/>
      <c r="E44" s="596"/>
      <c r="F44" s="600"/>
      <c r="G44" s="594"/>
      <c r="H44" s="596"/>
      <c r="I44" s="594"/>
      <c r="J44" s="599"/>
      <c r="K44" s="599"/>
      <c r="L44" s="599"/>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81"/>
      <c r="AM44" s="581"/>
      <c r="AN44" s="581"/>
      <c r="AO44" s="581"/>
      <c r="AP44" s="581"/>
      <c r="AQ44" s="581"/>
      <c r="AR44" s="581"/>
      <c r="AS44" s="581"/>
      <c r="AT44" s="581"/>
      <c r="AU44" s="581"/>
      <c r="AV44" s="581"/>
      <c r="AW44" s="581"/>
      <c r="AX44" s="581"/>
      <c r="AY44" s="581"/>
      <c r="AZ44" s="581"/>
      <c r="BA44" s="581"/>
      <c r="BB44" s="581"/>
      <c r="BC44" s="581"/>
      <c r="BD44" s="581"/>
      <c r="BE44" s="581"/>
      <c r="BF44" s="581"/>
      <c r="BG44" s="581"/>
      <c r="BH44" s="581"/>
      <c r="BI44" s="581"/>
      <c r="BJ44" s="581"/>
      <c r="BK44" s="581"/>
      <c r="BL44" s="581"/>
      <c r="BM44" s="581"/>
      <c r="BN44" s="581"/>
      <c r="BO44" s="581"/>
      <c r="BP44" s="581"/>
      <c r="BQ44" s="581"/>
      <c r="BR44" s="581"/>
      <c r="BS44" s="581"/>
      <c r="BT44" s="581"/>
      <c r="BU44" s="581"/>
      <c r="BV44" s="581"/>
      <c r="BW44" s="581"/>
      <c r="BX44" s="581"/>
      <c r="BY44" s="581"/>
      <c r="BZ44" s="581"/>
      <c r="CA44" s="581"/>
      <c r="CB44" s="581"/>
      <c r="CC44" s="581"/>
      <c r="CD44" s="581"/>
      <c r="CE44" s="581"/>
      <c r="CF44" s="581"/>
      <c r="CG44" s="581"/>
      <c r="CH44" s="581"/>
      <c r="CI44" s="581"/>
      <c r="CJ44" s="581"/>
      <c r="CK44" s="581"/>
      <c r="CL44" s="581"/>
      <c r="CM44" s="581"/>
      <c r="CN44" s="581"/>
      <c r="CO44" s="581"/>
      <c r="CP44" s="581"/>
      <c r="CQ44" s="581"/>
      <c r="CR44" s="581"/>
      <c r="CS44" s="581"/>
      <c r="CT44" s="581"/>
      <c r="CU44" s="581"/>
      <c r="CV44" s="581"/>
      <c r="CW44" s="581"/>
      <c r="CX44" s="581"/>
      <c r="CY44" s="581"/>
      <c r="CZ44" s="581"/>
      <c r="DA44" s="581"/>
      <c r="DB44" s="581"/>
      <c r="DC44" s="581"/>
      <c r="DD44" s="581"/>
      <c r="DE44" s="581"/>
      <c r="DF44" s="583"/>
      <c r="DG44" s="583"/>
      <c r="DH44" s="585"/>
    </row>
    <row r="45" spans="1:112" ht="13.5" customHeight="1">
      <c r="A45" s="694"/>
      <c r="B45" s="695"/>
      <c r="C45" s="696"/>
      <c r="D45" s="697"/>
      <c r="E45" s="439"/>
      <c r="F45" s="699"/>
      <c r="G45" s="189">
        <f>E45+F45</f>
        <v>0</v>
      </c>
      <c r="H45" s="439"/>
      <c r="I45" s="189">
        <f>+G45-H45</f>
        <v>0</v>
      </c>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39"/>
      <c r="BR45" s="439"/>
      <c r="BS45" s="439"/>
      <c r="BT45" s="439"/>
      <c r="BU45" s="439"/>
      <c r="BV45" s="439"/>
      <c r="BW45" s="439"/>
      <c r="BX45" s="439"/>
      <c r="BY45" s="439"/>
      <c r="BZ45" s="439"/>
      <c r="CA45" s="439"/>
      <c r="CB45" s="439"/>
      <c r="CC45" s="439"/>
      <c r="CD45" s="439"/>
      <c r="CE45" s="439"/>
      <c r="CF45" s="439"/>
      <c r="CG45" s="439"/>
      <c r="CH45" s="439"/>
      <c r="CI45" s="439"/>
      <c r="CJ45" s="439"/>
      <c r="CK45" s="439"/>
      <c r="CL45" s="439"/>
      <c r="CM45" s="439"/>
      <c r="CN45" s="439"/>
      <c r="CO45" s="439"/>
      <c r="CP45" s="439"/>
      <c r="CQ45" s="439"/>
      <c r="CR45" s="439"/>
      <c r="CS45" s="439"/>
      <c r="CT45" s="439"/>
      <c r="CU45" s="439"/>
      <c r="CV45" s="439"/>
      <c r="CW45" s="439"/>
      <c r="CX45" s="439"/>
      <c r="CY45" s="439"/>
      <c r="CZ45" s="439"/>
      <c r="DA45" s="439"/>
      <c r="DB45" s="439"/>
      <c r="DC45" s="439"/>
      <c r="DD45" s="439"/>
      <c r="DE45" s="439"/>
      <c r="DF45" s="189">
        <f>SUM(J45:DE45)</f>
        <v>0</v>
      </c>
      <c r="DG45" s="238">
        <f>DF45-I45</f>
        <v>0</v>
      </c>
      <c r="DH45" s="515"/>
    </row>
    <row r="46" spans="1:112" ht="13.5" customHeight="1">
      <c r="A46" s="694"/>
      <c r="B46" s="695"/>
      <c r="C46" s="696"/>
      <c r="D46" s="697"/>
      <c r="E46" s="441"/>
      <c r="F46" s="699"/>
      <c r="G46" s="189">
        <f>E46+F46</f>
        <v>0</v>
      </c>
      <c r="H46" s="444"/>
      <c r="I46" s="189">
        <f t="shared" ref="I46:I79" si="0">+G46-H46</f>
        <v>0</v>
      </c>
      <c r="J46" s="441"/>
      <c r="K46" s="441"/>
      <c r="L46" s="441"/>
      <c r="M46" s="441"/>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504"/>
      <c r="AY46" s="504"/>
      <c r="AZ46" s="504"/>
      <c r="BA46" s="504"/>
      <c r="BB46" s="504"/>
      <c r="BC46" s="504"/>
      <c r="BD46" s="504"/>
      <c r="BE46" s="504"/>
      <c r="BF46" s="504"/>
      <c r="BG46" s="504"/>
      <c r="BH46" s="504"/>
      <c r="BI46" s="504"/>
      <c r="BJ46" s="504"/>
      <c r="BK46" s="504"/>
      <c r="BL46" s="504"/>
      <c r="BM46" s="504"/>
      <c r="BN46" s="504"/>
      <c r="BO46" s="504"/>
      <c r="BP46" s="504"/>
      <c r="BQ46" s="504"/>
      <c r="BR46" s="504"/>
      <c r="BS46" s="504"/>
      <c r="BT46" s="504"/>
      <c r="BU46" s="504"/>
      <c r="BV46" s="504"/>
      <c r="BW46" s="504"/>
      <c r="BX46" s="504"/>
      <c r="BY46" s="504"/>
      <c r="BZ46" s="504"/>
      <c r="CA46" s="504"/>
      <c r="CB46" s="504"/>
      <c r="CC46" s="504"/>
      <c r="CD46" s="504"/>
      <c r="CE46" s="504"/>
      <c r="CF46" s="504"/>
      <c r="CG46" s="504"/>
      <c r="CH46" s="504"/>
      <c r="CI46" s="504"/>
      <c r="CJ46" s="504"/>
      <c r="CK46" s="504"/>
      <c r="CL46" s="504"/>
      <c r="CM46" s="504"/>
      <c r="CN46" s="504"/>
      <c r="CO46" s="504"/>
      <c r="CP46" s="504"/>
      <c r="CQ46" s="504"/>
      <c r="CR46" s="504"/>
      <c r="CS46" s="504"/>
      <c r="CT46" s="504"/>
      <c r="CU46" s="504"/>
      <c r="CV46" s="504"/>
      <c r="CW46" s="504"/>
      <c r="CX46" s="504"/>
      <c r="CY46" s="504"/>
      <c r="CZ46" s="504"/>
      <c r="DA46" s="504"/>
      <c r="DB46" s="504"/>
      <c r="DC46" s="504"/>
      <c r="DD46" s="504"/>
      <c r="DE46" s="504"/>
      <c r="DF46" s="189">
        <f t="shared" ref="DF46:DF81" si="1">SUM(J46:DE46)</f>
        <v>0</v>
      </c>
      <c r="DG46" s="238">
        <f t="shared" ref="DG46:DG79" si="2">DF46-I46</f>
        <v>0</v>
      </c>
      <c r="DH46" s="515"/>
    </row>
    <row r="47" spans="1:112" ht="14.1" customHeight="1">
      <c r="A47" s="694"/>
      <c r="B47" s="695"/>
      <c r="C47" s="696"/>
      <c r="D47" s="697"/>
      <c r="E47" s="441"/>
      <c r="F47" s="700"/>
      <c r="G47" s="189">
        <f t="shared" ref="G47:G80" si="3">E47+F47</f>
        <v>0</v>
      </c>
      <c r="H47" s="444"/>
      <c r="I47" s="189">
        <f t="shared" si="0"/>
        <v>0</v>
      </c>
      <c r="J47" s="441"/>
      <c r="K47" s="441"/>
      <c r="L47" s="441"/>
      <c r="M47" s="441"/>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504"/>
      <c r="AY47" s="504"/>
      <c r="AZ47" s="504"/>
      <c r="BA47" s="504"/>
      <c r="BB47" s="504"/>
      <c r="BC47" s="504"/>
      <c r="BD47" s="504"/>
      <c r="BE47" s="504"/>
      <c r="BF47" s="504"/>
      <c r="BG47" s="504"/>
      <c r="BH47" s="504"/>
      <c r="BI47" s="504"/>
      <c r="BJ47" s="504"/>
      <c r="BK47" s="504"/>
      <c r="BL47" s="504"/>
      <c r="BM47" s="504"/>
      <c r="BN47" s="504"/>
      <c r="BO47" s="504"/>
      <c r="BP47" s="504"/>
      <c r="BQ47" s="504"/>
      <c r="BR47" s="504"/>
      <c r="BS47" s="504"/>
      <c r="BT47" s="504"/>
      <c r="BU47" s="504"/>
      <c r="BV47" s="504"/>
      <c r="BW47" s="504"/>
      <c r="BX47" s="504"/>
      <c r="BY47" s="504"/>
      <c r="BZ47" s="504"/>
      <c r="CA47" s="504"/>
      <c r="CB47" s="504"/>
      <c r="CC47" s="504"/>
      <c r="CD47" s="504"/>
      <c r="CE47" s="504"/>
      <c r="CF47" s="504"/>
      <c r="CG47" s="504"/>
      <c r="CH47" s="504"/>
      <c r="CI47" s="504"/>
      <c r="CJ47" s="504"/>
      <c r="CK47" s="504"/>
      <c r="CL47" s="504"/>
      <c r="CM47" s="504"/>
      <c r="CN47" s="504"/>
      <c r="CO47" s="504"/>
      <c r="CP47" s="504"/>
      <c r="CQ47" s="504"/>
      <c r="CR47" s="504"/>
      <c r="CS47" s="504"/>
      <c r="CT47" s="504"/>
      <c r="CU47" s="504"/>
      <c r="CV47" s="504"/>
      <c r="CW47" s="504"/>
      <c r="CX47" s="504"/>
      <c r="CY47" s="504"/>
      <c r="CZ47" s="504"/>
      <c r="DA47" s="504"/>
      <c r="DB47" s="504"/>
      <c r="DC47" s="504"/>
      <c r="DD47" s="504"/>
      <c r="DE47" s="504"/>
      <c r="DF47" s="189">
        <f t="shared" si="1"/>
        <v>0</v>
      </c>
      <c r="DG47" s="238">
        <f t="shared" si="2"/>
        <v>0</v>
      </c>
      <c r="DH47" s="515"/>
    </row>
    <row r="48" spans="1:112" ht="14.1" customHeight="1">
      <c r="A48" s="694"/>
      <c r="B48" s="698"/>
      <c r="C48" s="696"/>
      <c r="D48" s="697"/>
      <c r="E48" s="441"/>
      <c r="F48" s="699"/>
      <c r="G48" s="189">
        <f t="shared" si="3"/>
        <v>0</v>
      </c>
      <c r="H48" s="444"/>
      <c r="I48" s="189">
        <f t="shared" si="0"/>
        <v>0</v>
      </c>
      <c r="J48" s="441"/>
      <c r="K48" s="441"/>
      <c r="L48" s="441"/>
      <c r="M48" s="441"/>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504"/>
      <c r="AY48" s="504"/>
      <c r="AZ48" s="504"/>
      <c r="BA48" s="504"/>
      <c r="BB48" s="504"/>
      <c r="BC48" s="504"/>
      <c r="BD48" s="504"/>
      <c r="BE48" s="504"/>
      <c r="BF48" s="504"/>
      <c r="BG48" s="504"/>
      <c r="BH48" s="504"/>
      <c r="BI48" s="504"/>
      <c r="BJ48" s="504"/>
      <c r="BK48" s="504"/>
      <c r="BL48" s="504"/>
      <c r="BM48" s="504"/>
      <c r="BN48" s="504"/>
      <c r="BO48" s="504"/>
      <c r="BP48" s="504"/>
      <c r="BQ48" s="504"/>
      <c r="BR48" s="504"/>
      <c r="BS48" s="504"/>
      <c r="BT48" s="504"/>
      <c r="BU48" s="504"/>
      <c r="BV48" s="504"/>
      <c r="BW48" s="504"/>
      <c r="BX48" s="504"/>
      <c r="BY48" s="504"/>
      <c r="BZ48" s="504"/>
      <c r="CA48" s="504"/>
      <c r="CB48" s="504"/>
      <c r="CC48" s="504"/>
      <c r="CD48" s="504"/>
      <c r="CE48" s="504"/>
      <c r="CF48" s="504"/>
      <c r="CG48" s="504"/>
      <c r="CH48" s="504"/>
      <c r="CI48" s="504"/>
      <c r="CJ48" s="504"/>
      <c r="CK48" s="504"/>
      <c r="CL48" s="504"/>
      <c r="CM48" s="504"/>
      <c r="CN48" s="504"/>
      <c r="CO48" s="504"/>
      <c r="CP48" s="504"/>
      <c r="CQ48" s="504"/>
      <c r="CR48" s="504"/>
      <c r="CS48" s="504"/>
      <c r="CT48" s="504"/>
      <c r="CU48" s="504"/>
      <c r="CV48" s="504"/>
      <c r="CW48" s="504"/>
      <c r="CX48" s="504"/>
      <c r="CY48" s="504"/>
      <c r="CZ48" s="504"/>
      <c r="DA48" s="504"/>
      <c r="DB48" s="504"/>
      <c r="DC48" s="504"/>
      <c r="DD48" s="504"/>
      <c r="DE48" s="504"/>
      <c r="DF48" s="189">
        <f t="shared" si="1"/>
        <v>0</v>
      </c>
      <c r="DG48" s="238">
        <f t="shared" si="2"/>
        <v>0</v>
      </c>
      <c r="DH48" s="515"/>
    </row>
    <row r="49" spans="1:112" ht="14.1" customHeight="1">
      <c r="A49" s="694"/>
      <c r="B49" s="698"/>
      <c r="C49" s="696"/>
      <c r="D49" s="697"/>
      <c r="E49" s="441"/>
      <c r="F49" s="699"/>
      <c r="G49" s="189">
        <f t="shared" si="3"/>
        <v>0</v>
      </c>
      <c r="H49" s="444"/>
      <c r="I49" s="189">
        <f t="shared" si="0"/>
        <v>0</v>
      </c>
      <c r="J49" s="441"/>
      <c r="K49" s="441"/>
      <c r="L49" s="441"/>
      <c r="M49" s="441"/>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504"/>
      <c r="AY49" s="504"/>
      <c r="AZ49" s="504"/>
      <c r="BA49" s="504"/>
      <c r="BB49" s="504"/>
      <c r="BC49" s="504"/>
      <c r="BD49" s="504"/>
      <c r="BE49" s="504"/>
      <c r="BF49" s="504"/>
      <c r="BG49" s="504"/>
      <c r="BH49" s="504"/>
      <c r="BI49" s="504"/>
      <c r="BJ49" s="504"/>
      <c r="BK49" s="504"/>
      <c r="BL49" s="504"/>
      <c r="BM49" s="504"/>
      <c r="BN49" s="504"/>
      <c r="BO49" s="504"/>
      <c r="BP49" s="504"/>
      <c r="BQ49" s="504"/>
      <c r="BR49" s="504"/>
      <c r="BS49" s="504"/>
      <c r="BT49" s="504"/>
      <c r="BU49" s="504"/>
      <c r="BV49" s="504"/>
      <c r="BW49" s="504"/>
      <c r="BX49" s="504"/>
      <c r="BY49" s="504"/>
      <c r="BZ49" s="504"/>
      <c r="CA49" s="504"/>
      <c r="CB49" s="504"/>
      <c r="CC49" s="504"/>
      <c r="CD49" s="504"/>
      <c r="CE49" s="504"/>
      <c r="CF49" s="504"/>
      <c r="CG49" s="504"/>
      <c r="CH49" s="504"/>
      <c r="CI49" s="504"/>
      <c r="CJ49" s="504"/>
      <c r="CK49" s="504"/>
      <c r="CL49" s="504"/>
      <c r="CM49" s="504"/>
      <c r="CN49" s="504"/>
      <c r="CO49" s="504"/>
      <c r="CP49" s="504"/>
      <c r="CQ49" s="504"/>
      <c r="CR49" s="504"/>
      <c r="CS49" s="504"/>
      <c r="CT49" s="504"/>
      <c r="CU49" s="504"/>
      <c r="CV49" s="504"/>
      <c r="CW49" s="504"/>
      <c r="CX49" s="504"/>
      <c r="CY49" s="504"/>
      <c r="CZ49" s="504"/>
      <c r="DA49" s="504"/>
      <c r="DB49" s="504"/>
      <c r="DC49" s="504"/>
      <c r="DD49" s="504"/>
      <c r="DE49" s="504"/>
      <c r="DF49" s="189">
        <f t="shared" si="1"/>
        <v>0</v>
      </c>
      <c r="DG49" s="238">
        <f t="shared" si="2"/>
        <v>0</v>
      </c>
      <c r="DH49" s="515"/>
    </row>
    <row r="50" spans="1:112" ht="14.1" customHeight="1">
      <c r="A50" s="694"/>
      <c r="B50" s="698"/>
      <c r="C50" s="696"/>
      <c r="D50" s="697"/>
      <c r="E50" s="441"/>
      <c r="F50" s="699"/>
      <c r="G50" s="189">
        <f t="shared" si="3"/>
        <v>0</v>
      </c>
      <c r="H50" s="444"/>
      <c r="I50" s="189">
        <f t="shared" si="0"/>
        <v>0</v>
      </c>
      <c r="J50" s="441"/>
      <c r="K50" s="441"/>
      <c r="L50" s="441"/>
      <c r="M50" s="441"/>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504"/>
      <c r="AY50" s="504"/>
      <c r="AZ50" s="504"/>
      <c r="BA50" s="504"/>
      <c r="BB50" s="504"/>
      <c r="BC50" s="504"/>
      <c r="BD50" s="504"/>
      <c r="BE50" s="504"/>
      <c r="BF50" s="504"/>
      <c r="BG50" s="504"/>
      <c r="BH50" s="504"/>
      <c r="BI50" s="504"/>
      <c r="BJ50" s="504"/>
      <c r="BK50" s="504"/>
      <c r="BL50" s="504"/>
      <c r="BM50" s="504"/>
      <c r="BN50" s="504"/>
      <c r="BO50" s="504"/>
      <c r="BP50" s="504"/>
      <c r="BQ50" s="504"/>
      <c r="BR50" s="504"/>
      <c r="BS50" s="504"/>
      <c r="BT50" s="504"/>
      <c r="BU50" s="504"/>
      <c r="BV50" s="504"/>
      <c r="BW50" s="504"/>
      <c r="BX50" s="504"/>
      <c r="BY50" s="504"/>
      <c r="BZ50" s="504"/>
      <c r="CA50" s="504"/>
      <c r="CB50" s="504"/>
      <c r="CC50" s="504"/>
      <c r="CD50" s="504"/>
      <c r="CE50" s="504"/>
      <c r="CF50" s="504"/>
      <c r="CG50" s="504"/>
      <c r="CH50" s="504"/>
      <c r="CI50" s="504"/>
      <c r="CJ50" s="504"/>
      <c r="CK50" s="504"/>
      <c r="CL50" s="504"/>
      <c r="CM50" s="504"/>
      <c r="CN50" s="504"/>
      <c r="CO50" s="504"/>
      <c r="CP50" s="504"/>
      <c r="CQ50" s="504"/>
      <c r="CR50" s="504"/>
      <c r="CS50" s="504"/>
      <c r="CT50" s="504"/>
      <c r="CU50" s="504"/>
      <c r="CV50" s="504"/>
      <c r="CW50" s="504"/>
      <c r="CX50" s="504"/>
      <c r="CY50" s="504"/>
      <c r="CZ50" s="504"/>
      <c r="DA50" s="504"/>
      <c r="DB50" s="504"/>
      <c r="DC50" s="504"/>
      <c r="DD50" s="504"/>
      <c r="DE50" s="504"/>
      <c r="DF50" s="189">
        <f t="shared" si="1"/>
        <v>0</v>
      </c>
      <c r="DG50" s="238">
        <f>DF50-I50</f>
        <v>0</v>
      </c>
      <c r="DH50" s="515"/>
    </row>
    <row r="51" spans="1:112" ht="14.1" customHeight="1">
      <c r="A51" s="695"/>
      <c r="B51" s="698"/>
      <c r="C51" s="696"/>
      <c r="D51" s="697" t="str">
        <f>IFERROR(VLOOKUP(C51,'Accounts Description Data'!$B$2:$C$1128,2,FALSE)," ")</f>
        <v xml:space="preserve"> </v>
      </c>
      <c r="E51" s="441"/>
      <c r="F51" s="699"/>
      <c r="G51" s="189">
        <f>E51+F51</f>
        <v>0</v>
      </c>
      <c r="H51" s="444"/>
      <c r="I51" s="189">
        <f t="shared" si="0"/>
        <v>0</v>
      </c>
      <c r="J51" s="441"/>
      <c r="K51" s="441"/>
      <c r="L51" s="441"/>
      <c r="M51" s="441"/>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504"/>
      <c r="AY51" s="504"/>
      <c r="AZ51" s="504"/>
      <c r="BA51" s="504"/>
      <c r="BB51" s="504"/>
      <c r="BC51" s="504"/>
      <c r="BD51" s="504"/>
      <c r="BE51" s="504"/>
      <c r="BF51" s="504"/>
      <c r="BG51" s="504"/>
      <c r="BH51" s="504"/>
      <c r="BI51" s="504"/>
      <c r="BJ51" s="504"/>
      <c r="BK51" s="504"/>
      <c r="BL51" s="504"/>
      <c r="BM51" s="504"/>
      <c r="BN51" s="504"/>
      <c r="BO51" s="504"/>
      <c r="BP51" s="504"/>
      <c r="BQ51" s="504"/>
      <c r="BR51" s="504"/>
      <c r="BS51" s="504"/>
      <c r="BT51" s="504"/>
      <c r="BU51" s="504"/>
      <c r="BV51" s="504"/>
      <c r="BW51" s="504"/>
      <c r="BX51" s="504"/>
      <c r="BY51" s="504"/>
      <c r="BZ51" s="504"/>
      <c r="CA51" s="504"/>
      <c r="CB51" s="504"/>
      <c r="CC51" s="504"/>
      <c r="CD51" s="504"/>
      <c r="CE51" s="504"/>
      <c r="CF51" s="504"/>
      <c r="CG51" s="504"/>
      <c r="CH51" s="504"/>
      <c r="CI51" s="504"/>
      <c r="CJ51" s="504"/>
      <c r="CK51" s="504"/>
      <c r="CL51" s="504"/>
      <c r="CM51" s="504"/>
      <c r="CN51" s="504"/>
      <c r="CO51" s="504"/>
      <c r="CP51" s="504"/>
      <c r="CQ51" s="504"/>
      <c r="CR51" s="504"/>
      <c r="CS51" s="504"/>
      <c r="CT51" s="504"/>
      <c r="CU51" s="504"/>
      <c r="CV51" s="504"/>
      <c r="CW51" s="504"/>
      <c r="CX51" s="504"/>
      <c r="CY51" s="504"/>
      <c r="CZ51" s="504"/>
      <c r="DA51" s="504"/>
      <c r="DB51" s="504"/>
      <c r="DC51" s="504"/>
      <c r="DD51" s="504"/>
      <c r="DE51" s="504"/>
      <c r="DF51" s="189">
        <f t="shared" si="1"/>
        <v>0</v>
      </c>
      <c r="DG51" s="238">
        <f t="shared" si="2"/>
        <v>0</v>
      </c>
      <c r="DH51" s="515"/>
    </row>
    <row r="52" spans="1:112" ht="14.1" customHeight="1">
      <c r="A52" s="695"/>
      <c r="B52" s="695"/>
      <c r="C52" s="696"/>
      <c r="D52" s="697" t="str">
        <f>IFERROR(VLOOKUP(C52,'Accounts Description Data'!$B$2:$C$1128,2,FALSE)," ")</f>
        <v xml:space="preserve"> </v>
      </c>
      <c r="E52" s="442"/>
      <c r="F52" s="699"/>
      <c r="G52" s="189">
        <f t="shared" si="3"/>
        <v>0</v>
      </c>
      <c r="H52" s="443"/>
      <c r="I52" s="189">
        <f t="shared" si="0"/>
        <v>0</v>
      </c>
      <c r="J52" s="442"/>
      <c r="K52" s="442"/>
      <c r="L52" s="442"/>
      <c r="M52" s="442"/>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505"/>
      <c r="AY52" s="505"/>
      <c r="AZ52" s="505"/>
      <c r="BA52" s="505"/>
      <c r="BB52" s="505"/>
      <c r="BC52" s="505"/>
      <c r="BD52" s="505"/>
      <c r="BE52" s="505"/>
      <c r="BF52" s="505"/>
      <c r="BG52" s="505"/>
      <c r="BH52" s="505"/>
      <c r="BI52" s="505"/>
      <c r="BJ52" s="505"/>
      <c r="BK52" s="505"/>
      <c r="BL52" s="505"/>
      <c r="BM52" s="505"/>
      <c r="BN52" s="505"/>
      <c r="BO52" s="505"/>
      <c r="BP52" s="505"/>
      <c r="BQ52" s="505"/>
      <c r="BR52" s="505"/>
      <c r="BS52" s="505"/>
      <c r="BT52" s="505"/>
      <c r="BU52" s="505"/>
      <c r="BV52" s="505"/>
      <c r="BW52" s="505"/>
      <c r="BX52" s="505"/>
      <c r="BY52" s="505"/>
      <c r="BZ52" s="505"/>
      <c r="CA52" s="505"/>
      <c r="CB52" s="505"/>
      <c r="CC52" s="505"/>
      <c r="CD52" s="505"/>
      <c r="CE52" s="505"/>
      <c r="CF52" s="505"/>
      <c r="CG52" s="505"/>
      <c r="CH52" s="505"/>
      <c r="CI52" s="505"/>
      <c r="CJ52" s="505"/>
      <c r="CK52" s="505"/>
      <c r="CL52" s="505"/>
      <c r="CM52" s="505"/>
      <c r="CN52" s="505"/>
      <c r="CO52" s="505"/>
      <c r="CP52" s="505"/>
      <c r="CQ52" s="505"/>
      <c r="CR52" s="505"/>
      <c r="CS52" s="505"/>
      <c r="CT52" s="505"/>
      <c r="CU52" s="505"/>
      <c r="CV52" s="505"/>
      <c r="CW52" s="505"/>
      <c r="CX52" s="505"/>
      <c r="CY52" s="505"/>
      <c r="CZ52" s="505"/>
      <c r="DA52" s="505"/>
      <c r="DB52" s="505"/>
      <c r="DC52" s="505"/>
      <c r="DD52" s="505"/>
      <c r="DE52" s="505"/>
      <c r="DF52" s="189">
        <f t="shared" si="1"/>
        <v>0</v>
      </c>
      <c r="DG52" s="238">
        <f t="shared" si="2"/>
        <v>0</v>
      </c>
      <c r="DH52" s="515"/>
    </row>
    <row r="53" spans="1:112" ht="14.1" customHeight="1">
      <c r="A53" s="695"/>
      <c r="B53" s="695"/>
      <c r="C53" s="696"/>
      <c r="D53" s="697" t="str">
        <f>IFERROR(VLOOKUP(C53,'Accounts Description Data'!$B$2:$C$1128,2,FALSE)," ")</f>
        <v xml:space="preserve"> </v>
      </c>
      <c r="E53" s="442"/>
      <c r="F53" s="699"/>
      <c r="G53" s="189">
        <f t="shared" si="3"/>
        <v>0</v>
      </c>
      <c r="H53" s="443"/>
      <c r="I53" s="189">
        <f t="shared" si="0"/>
        <v>0</v>
      </c>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505"/>
      <c r="AY53" s="505"/>
      <c r="AZ53" s="505"/>
      <c r="BA53" s="505"/>
      <c r="BB53" s="505"/>
      <c r="BC53" s="505"/>
      <c r="BD53" s="505"/>
      <c r="BE53" s="505"/>
      <c r="BF53" s="505"/>
      <c r="BG53" s="505"/>
      <c r="BH53" s="505"/>
      <c r="BI53" s="505"/>
      <c r="BJ53" s="505"/>
      <c r="BK53" s="505"/>
      <c r="BL53" s="505"/>
      <c r="BM53" s="505"/>
      <c r="BN53" s="505"/>
      <c r="BO53" s="505"/>
      <c r="BP53" s="505"/>
      <c r="BQ53" s="505"/>
      <c r="BR53" s="505"/>
      <c r="BS53" s="505"/>
      <c r="BT53" s="505"/>
      <c r="BU53" s="505"/>
      <c r="BV53" s="505"/>
      <c r="BW53" s="505"/>
      <c r="BX53" s="505"/>
      <c r="BY53" s="505"/>
      <c r="BZ53" s="505"/>
      <c r="CA53" s="505"/>
      <c r="CB53" s="505"/>
      <c r="CC53" s="505"/>
      <c r="CD53" s="505"/>
      <c r="CE53" s="505"/>
      <c r="CF53" s="505"/>
      <c r="CG53" s="505"/>
      <c r="CH53" s="505"/>
      <c r="CI53" s="505"/>
      <c r="CJ53" s="505"/>
      <c r="CK53" s="505"/>
      <c r="CL53" s="505"/>
      <c r="CM53" s="505"/>
      <c r="CN53" s="505"/>
      <c r="CO53" s="505"/>
      <c r="CP53" s="505"/>
      <c r="CQ53" s="505"/>
      <c r="CR53" s="505"/>
      <c r="CS53" s="505"/>
      <c r="CT53" s="505"/>
      <c r="CU53" s="505"/>
      <c r="CV53" s="505"/>
      <c r="CW53" s="505"/>
      <c r="CX53" s="505"/>
      <c r="CY53" s="505"/>
      <c r="CZ53" s="505"/>
      <c r="DA53" s="505"/>
      <c r="DB53" s="505"/>
      <c r="DC53" s="505"/>
      <c r="DD53" s="505"/>
      <c r="DE53" s="505"/>
      <c r="DF53" s="189">
        <f t="shared" si="1"/>
        <v>0</v>
      </c>
      <c r="DG53" s="238">
        <f t="shared" si="2"/>
        <v>0</v>
      </c>
      <c r="DH53" s="515"/>
    </row>
    <row r="54" spans="1:112" ht="14.1" customHeight="1">
      <c r="A54" s="698"/>
      <c r="B54" s="698"/>
      <c r="C54" s="696"/>
      <c r="D54" s="697" t="str">
        <f>IFERROR(VLOOKUP(C54,'Accounts Description Data'!$B$2:$C$1128,2,FALSE)," ")</f>
        <v xml:space="preserve"> </v>
      </c>
      <c r="E54" s="442"/>
      <c r="F54" s="699"/>
      <c r="G54" s="189">
        <f t="shared" si="3"/>
        <v>0</v>
      </c>
      <c r="H54" s="443"/>
      <c r="I54" s="189">
        <f t="shared" si="0"/>
        <v>0</v>
      </c>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3"/>
      <c r="AW54" s="443"/>
      <c r="AX54" s="505"/>
      <c r="AY54" s="505"/>
      <c r="AZ54" s="505"/>
      <c r="BA54" s="505"/>
      <c r="BB54" s="505"/>
      <c r="BC54" s="505"/>
      <c r="BD54" s="505"/>
      <c r="BE54" s="505"/>
      <c r="BF54" s="505"/>
      <c r="BG54" s="505"/>
      <c r="BH54" s="505"/>
      <c r="BI54" s="505"/>
      <c r="BJ54" s="505"/>
      <c r="BK54" s="505"/>
      <c r="BL54" s="505"/>
      <c r="BM54" s="505"/>
      <c r="BN54" s="505"/>
      <c r="BO54" s="505"/>
      <c r="BP54" s="505"/>
      <c r="BQ54" s="505"/>
      <c r="BR54" s="505"/>
      <c r="BS54" s="505"/>
      <c r="BT54" s="505"/>
      <c r="BU54" s="505"/>
      <c r="BV54" s="505"/>
      <c r="BW54" s="505"/>
      <c r="BX54" s="505"/>
      <c r="BY54" s="505"/>
      <c r="BZ54" s="505"/>
      <c r="CA54" s="505"/>
      <c r="CB54" s="505"/>
      <c r="CC54" s="505"/>
      <c r="CD54" s="505"/>
      <c r="CE54" s="505"/>
      <c r="CF54" s="505"/>
      <c r="CG54" s="505"/>
      <c r="CH54" s="505"/>
      <c r="CI54" s="505"/>
      <c r="CJ54" s="505"/>
      <c r="CK54" s="505"/>
      <c r="CL54" s="505"/>
      <c r="CM54" s="505"/>
      <c r="CN54" s="505"/>
      <c r="CO54" s="505"/>
      <c r="CP54" s="505"/>
      <c r="CQ54" s="505"/>
      <c r="CR54" s="505"/>
      <c r="CS54" s="505"/>
      <c r="CT54" s="505"/>
      <c r="CU54" s="505"/>
      <c r="CV54" s="505"/>
      <c r="CW54" s="505"/>
      <c r="CX54" s="505"/>
      <c r="CY54" s="505"/>
      <c r="CZ54" s="505"/>
      <c r="DA54" s="505"/>
      <c r="DB54" s="505"/>
      <c r="DC54" s="505"/>
      <c r="DD54" s="505"/>
      <c r="DE54" s="505"/>
      <c r="DF54" s="189">
        <f t="shared" si="1"/>
        <v>0</v>
      </c>
      <c r="DG54" s="238">
        <f>DF54-I54</f>
        <v>0</v>
      </c>
      <c r="DH54" s="515"/>
    </row>
    <row r="55" spans="1:112" ht="14.1" customHeight="1">
      <c r="A55" s="698"/>
      <c r="B55" s="698"/>
      <c r="C55" s="696"/>
      <c r="D55" s="697" t="str">
        <f>IFERROR(VLOOKUP(C55,'Accounts Description Data'!$B$2:$C$1128,2,FALSE)," ")</f>
        <v xml:space="preserve"> </v>
      </c>
      <c r="E55" s="442"/>
      <c r="F55" s="699"/>
      <c r="G55" s="189">
        <f t="shared" si="3"/>
        <v>0</v>
      </c>
      <c r="H55" s="443"/>
      <c r="I55" s="189">
        <f t="shared" si="0"/>
        <v>0</v>
      </c>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505"/>
      <c r="AY55" s="505"/>
      <c r="AZ55" s="505"/>
      <c r="BA55" s="505"/>
      <c r="BB55" s="505"/>
      <c r="BC55" s="505"/>
      <c r="BD55" s="505"/>
      <c r="BE55" s="505"/>
      <c r="BF55" s="505"/>
      <c r="BG55" s="505"/>
      <c r="BH55" s="505"/>
      <c r="BI55" s="505"/>
      <c r="BJ55" s="505"/>
      <c r="BK55" s="505"/>
      <c r="BL55" s="505"/>
      <c r="BM55" s="505"/>
      <c r="BN55" s="505"/>
      <c r="BO55" s="505"/>
      <c r="BP55" s="505"/>
      <c r="BQ55" s="505"/>
      <c r="BR55" s="505"/>
      <c r="BS55" s="505"/>
      <c r="BT55" s="505"/>
      <c r="BU55" s="505"/>
      <c r="BV55" s="505"/>
      <c r="BW55" s="505"/>
      <c r="BX55" s="505"/>
      <c r="BY55" s="505"/>
      <c r="BZ55" s="505"/>
      <c r="CA55" s="505"/>
      <c r="CB55" s="505"/>
      <c r="CC55" s="505"/>
      <c r="CD55" s="505"/>
      <c r="CE55" s="505"/>
      <c r="CF55" s="505"/>
      <c r="CG55" s="505"/>
      <c r="CH55" s="505"/>
      <c r="CI55" s="505"/>
      <c r="CJ55" s="505"/>
      <c r="CK55" s="505"/>
      <c r="CL55" s="505"/>
      <c r="CM55" s="505"/>
      <c r="CN55" s="505"/>
      <c r="CO55" s="505"/>
      <c r="CP55" s="505"/>
      <c r="CQ55" s="505"/>
      <c r="CR55" s="505"/>
      <c r="CS55" s="505"/>
      <c r="CT55" s="505"/>
      <c r="CU55" s="505"/>
      <c r="CV55" s="505"/>
      <c r="CW55" s="505"/>
      <c r="CX55" s="505"/>
      <c r="CY55" s="505"/>
      <c r="CZ55" s="505"/>
      <c r="DA55" s="505"/>
      <c r="DB55" s="505"/>
      <c r="DC55" s="505"/>
      <c r="DD55" s="505"/>
      <c r="DE55" s="505"/>
      <c r="DF55" s="189">
        <f t="shared" si="1"/>
        <v>0</v>
      </c>
      <c r="DG55" s="238">
        <f t="shared" si="2"/>
        <v>0</v>
      </c>
      <c r="DH55" s="515"/>
    </row>
    <row r="56" spans="1:112" ht="14.1" customHeight="1">
      <c r="A56" s="698"/>
      <c r="B56" s="698"/>
      <c r="C56" s="696"/>
      <c r="D56" s="697" t="str">
        <f>IFERROR(VLOOKUP(C56,'Accounts Description Data'!$B$2:$C$1128,2,FALSE)," ")</f>
        <v xml:space="preserve"> </v>
      </c>
      <c r="E56" s="442"/>
      <c r="F56" s="699"/>
      <c r="G56" s="189">
        <f t="shared" si="3"/>
        <v>0</v>
      </c>
      <c r="H56" s="443"/>
      <c r="I56" s="189">
        <f t="shared" si="0"/>
        <v>0</v>
      </c>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505"/>
      <c r="AY56" s="505"/>
      <c r="AZ56" s="505"/>
      <c r="BA56" s="505"/>
      <c r="BB56" s="505"/>
      <c r="BC56" s="505"/>
      <c r="BD56" s="505"/>
      <c r="BE56" s="505"/>
      <c r="BF56" s="505"/>
      <c r="BG56" s="505"/>
      <c r="BH56" s="505"/>
      <c r="BI56" s="505"/>
      <c r="BJ56" s="505"/>
      <c r="BK56" s="505"/>
      <c r="BL56" s="505"/>
      <c r="BM56" s="505"/>
      <c r="BN56" s="505"/>
      <c r="BO56" s="505"/>
      <c r="BP56" s="505"/>
      <c r="BQ56" s="505"/>
      <c r="BR56" s="505"/>
      <c r="BS56" s="505"/>
      <c r="BT56" s="505"/>
      <c r="BU56" s="505"/>
      <c r="BV56" s="505"/>
      <c r="BW56" s="505"/>
      <c r="BX56" s="505"/>
      <c r="BY56" s="505"/>
      <c r="BZ56" s="505"/>
      <c r="CA56" s="505"/>
      <c r="CB56" s="505"/>
      <c r="CC56" s="505"/>
      <c r="CD56" s="505"/>
      <c r="CE56" s="505"/>
      <c r="CF56" s="505"/>
      <c r="CG56" s="505"/>
      <c r="CH56" s="505"/>
      <c r="CI56" s="505"/>
      <c r="CJ56" s="505"/>
      <c r="CK56" s="505"/>
      <c r="CL56" s="505"/>
      <c r="CM56" s="505"/>
      <c r="CN56" s="505"/>
      <c r="CO56" s="505"/>
      <c r="CP56" s="505"/>
      <c r="CQ56" s="505"/>
      <c r="CR56" s="505"/>
      <c r="CS56" s="505"/>
      <c r="CT56" s="505"/>
      <c r="CU56" s="505"/>
      <c r="CV56" s="505"/>
      <c r="CW56" s="505"/>
      <c r="CX56" s="505"/>
      <c r="CY56" s="505"/>
      <c r="CZ56" s="505"/>
      <c r="DA56" s="505"/>
      <c r="DB56" s="505"/>
      <c r="DC56" s="505"/>
      <c r="DD56" s="505"/>
      <c r="DE56" s="505"/>
      <c r="DF56" s="189">
        <f t="shared" si="1"/>
        <v>0</v>
      </c>
      <c r="DG56" s="238">
        <f t="shared" si="2"/>
        <v>0</v>
      </c>
      <c r="DH56" s="515"/>
    </row>
    <row r="57" spans="1:112" ht="14.1" customHeight="1">
      <c r="A57" s="698"/>
      <c r="B57" s="698"/>
      <c r="C57" s="696"/>
      <c r="D57" s="697" t="str">
        <f>IFERROR(VLOOKUP(C57,'Accounts Description Data'!$B$2:$C$1128,2,FALSE)," ")</f>
        <v xml:space="preserve"> </v>
      </c>
      <c r="E57" s="442"/>
      <c r="F57" s="699"/>
      <c r="G57" s="189">
        <f t="shared" si="3"/>
        <v>0</v>
      </c>
      <c r="H57" s="443"/>
      <c r="I57" s="189">
        <f t="shared" si="0"/>
        <v>0</v>
      </c>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3"/>
      <c r="AW57" s="443"/>
      <c r="AX57" s="505"/>
      <c r="AY57" s="505"/>
      <c r="AZ57" s="505"/>
      <c r="BA57" s="505"/>
      <c r="BB57" s="505"/>
      <c r="BC57" s="505"/>
      <c r="BD57" s="505"/>
      <c r="BE57" s="505"/>
      <c r="BF57" s="505"/>
      <c r="BG57" s="505"/>
      <c r="BH57" s="505"/>
      <c r="BI57" s="505"/>
      <c r="BJ57" s="505"/>
      <c r="BK57" s="505"/>
      <c r="BL57" s="505"/>
      <c r="BM57" s="505"/>
      <c r="BN57" s="505"/>
      <c r="BO57" s="505"/>
      <c r="BP57" s="505"/>
      <c r="BQ57" s="505"/>
      <c r="BR57" s="505"/>
      <c r="BS57" s="505"/>
      <c r="BT57" s="505"/>
      <c r="BU57" s="505"/>
      <c r="BV57" s="505"/>
      <c r="BW57" s="505"/>
      <c r="BX57" s="505"/>
      <c r="BY57" s="505"/>
      <c r="BZ57" s="505"/>
      <c r="CA57" s="505"/>
      <c r="CB57" s="505"/>
      <c r="CC57" s="505"/>
      <c r="CD57" s="505"/>
      <c r="CE57" s="505"/>
      <c r="CF57" s="505"/>
      <c r="CG57" s="505"/>
      <c r="CH57" s="505"/>
      <c r="CI57" s="505"/>
      <c r="CJ57" s="505"/>
      <c r="CK57" s="505"/>
      <c r="CL57" s="505"/>
      <c r="CM57" s="505"/>
      <c r="CN57" s="505"/>
      <c r="CO57" s="505"/>
      <c r="CP57" s="505"/>
      <c r="CQ57" s="505"/>
      <c r="CR57" s="505"/>
      <c r="CS57" s="505"/>
      <c r="CT57" s="505"/>
      <c r="CU57" s="505"/>
      <c r="CV57" s="505"/>
      <c r="CW57" s="505"/>
      <c r="CX57" s="505"/>
      <c r="CY57" s="505"/>
      <c r="CZ57" s="505"/>
      <c r="DA57" s="505"/>
      <c r="DB57" s="505"/>
      <c r="DC57" s="505"/>
      <c r="DD57" s="505"/>
      <c r="DE57" s="505"/>
      <c r="DF57" s="189">
        <f t="shared" si="1"/>
        <v>0</v>
      </c>
      <c r="DG57" s="238">
        <f t="shared" si="2"/>
        <v>0</v>
      </c>
      <c r="DH57" s="515"/>
    </row>
    <row r="58" spans="1:112" ht="14.1" customHeight="1">
      <c r="A58" s="698"/>
      <c r="B58" s="698"/>
      <c r="C58" s="696"/>
      <c r="D58" s="697" t="str">
        <f>IFERROR(VLOOKUP(C58,'Accounts Description Data'!$B$2:$C$1128,2,FALSE)," ")</f>
        <v xml:space="preserve"> </v>
      </c>
      <c r="E58" s="442"/>
      <c r="F58" s="699"/>
      <c r="G58" s="189">
        <f t="shared" si="3"/>
        <v>0</v>
      </c>
      <c r="H58" s="443"/>
      <c r="I58" s="189">
        <f t="shared" si="0"/>
        <v>0</v>
      </c>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3"/>
      <c r="AW58" s="443"/>
      <c r="AX58" s="505"/>
      <c r="AY58" s="505"/>
      <c r="AZ58" s="505"/>
      <c r="BA58" s="505"/>
      <c r="BB58" s="505"/>
      <c r="BC58" s="505"/>
      <c r="BD58" s="505"/>
      <c r="BE58" s="505"/>
      <c r="BF58" s="505"/>
      <c r="BG58" s="505"/>
      <c r="BH58" s="505"/>
      <c r="BI58" s="505"/>
      <c r="BJ58" s="505"/>
      <c r="BK58" s="505"/>
      <c r="BL58" s="505"/>
      <c r="BM58" s="505"/>
      <c r="BN58" s="505"/>
      <c r="BO58" s="505"/>
      <c r="BP58" s="505"/>
      <c r="BQ58" s="505"/>
      <c r="BR58" s="505"/>
      <c r="BS58" s="505"/>
      <c r="BT58" s="505"/>
      <c r="BU58" s="505"/>
      <c r="BV58" s="505"/>
      <c r="BW58" s="505"/>
      <c r="BX58" s="505"/>
      <c r="BY58" s="505"/>
      <c r="BZ58" s="505"/>
      <c r="CA58" s="505"/>
      <c r="CB58" s="505"/>
      <c r="CC58" s="505"/>
      <c r="CD58" s="505"/>
      <c r="CE58" s="505"/>
      <c r="CF58" s="505"/>
      <c r="CG58" s="505"/>
      <c r="CH58" s="505"/>
      <c r="CI58" s="505"/>
      <c r="CJ58" s="505"/>
      <c r="CK58" s="505"/>
      <c r="CL58" s="505"/>
      <c r="CM58" s="505"/>
      <c r="CN58" s="505"/>
      <c r="CO58" s="505"/>
      <c r="CP58" s="505"/>
      <c r="CQ58" s="505"/>
      <c r="CR58" s="505"/>
      <c r="CS58" s="505"/>
      <c r="CT58" s="505"/>
      <c r="CU58" s="505"/>
      <c r="CV58" s="505"/>
      <c r="CW58" s="505"/>
      <c r="CX58" s="505"/>
      <c r="CY58" s="505"/>
      <c r="CZ58" s="505"/>
      <c r="DA58" s="505"/>
      <c r="DB58" s="505"/>
      <c r="DC58" s="505"/>
      <c r="DD58" s="505"/>
      <c r="DE58" s="505"/>
      <c r="DF58" s="189">
        <f t="shared" si="1"/>
        <v>0</v>
      </c>
      <c r="DG58" s="238">
        <f t="shared" si="2"/>
        <v>0</v>
      </c>
      <c r="DH58" s="515"/>
    </row>
    <row r="59" spans="1:112" ht="14.1" customHeight="1">
      <c r="A59" s="698"/>
      <c r="B59" s="698"/>
      <c r="C59" s="696"/>
      <c r="D59" s="697" t="str">
        <f>IFERROR(VLOOKUP(C59,'Accounts Description Data'!$B$2:$C$1128,2,FALSE)," ")</f>
        <v xml:space="preserve"> </v>
      </c>
      <c r="E59" s="442"/>
      <c r="F59" s="699"/>
      <c r="G59" s="189">
        <f t="shared" si="3"/>
        <v>0</v>
      </c>
      <c r="H59" s="443"/>
      <c r="I59" s="189">
        <f t="shared" si="0"/>
        <v>0</v>
      </c>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3"/>
      <c r="AX59" s="505"/>
      <c r="AY59" s="505"/>
      <c r="AZ59" s="505"/>
      <c r="BA59" s="505"/>
      <c r="BB59" s="505"/>
      <c r="BC59" s="505"/>
      <c r="BD59" s="505"/>
      <c r="BE59" s="505"/>
      <c r="BF59" s="505"/>
      <c r="BG59" s="505"/>
      <c r="BH59" s="505"/>
      <c r="BI59" s="505"/>
      <c r="BJ59" s="505"/>
      <c r="BK59" s="505"/>
      <c r="BL59" s="505"/>
      <c r="BM59" s="505"/>
      <c r="BN59" s="505"/>
      <c r="BO59" s="505"/>
      <c r="BP59" s="505"/>
      <c r="BQ59" s="505"/>
      <c r="BR59" s="505"/>
      <c r="BS59" s="505"/>
      <c r="BT59" s="505"/>
      <c r="BU59" s="505"/>
      <c r="BV59" s="505"/>
      <c r="BW59" s="505"/>
      <c r="BX59" s="505"/>
      <c r="BY59" s="505"/>
      <c r="BZ59" s="505"/>
      <c r="CA59" s="505"/>
      <c r="CB59" s="505"/>
      <c r="CC59" s="505"/>
      <c r="CD59" s="505"/>
      <c r="CE59" s="505"/>
      <c r="CF59" s="505"/>
      <c r="CG59" s="505"/>
      <c r="CH59" s="505"/>
      <c r="CI59" s="505"/>
      <c r="CJ59" s="505"/>
      <c r="CK59" s="505"/>
      <c r="CL59" s="505"/>
      <c r="CM59" s="505"/>
      <c r="CN59" s="505"/>
      <c r="CO59" s="505"/>
      <c r="CP59" s="505"/>
      <c r="CQ59" s="505"/>
      <c r="CR59" s="505"/>
      <c r="CS59" s="505"/>
      <c r="CT59" s="505"/>
      <c r="CU59" s="505"/>
      <c r="CV59" s="505"/>
      <c r="CW59" s="505"/>
      <c r="CX59" s="505"/>
      <c r="CY59" s="505"/>
      <c r="CZ59" s="505"/>
      <c r="DA59" s="505"/>
      <c r="DB59" s="505"/>
      <c r="DC59" s="505"/>
      <c r="DD59" s="505"/>
      <c r="DE59" s="505"/>
      <c r="DF59" s="189">
        <f t="shared" si="1"/>
        <v>0</v>
      </c>
      <c r="DG59" s="238">
        <f t="shared" si="2"/>
        <v>0</v>
      </c>
      <c r="DH59" s="515"/>
    </row>
    <row r="60" spans="1:112" ht="14.1" customHeight="1">
      <c r="A60" s="698"/>
      <c r="B60" s="698"/>
      <c r="C60" s="696"/>
      <c r="D60" s="697" t="str">
        <f>IFERROR(VLOOKUP(C60,'Accounts Description Data'!$B$2:$C$1128,2,FALSE)," ")</f>
        <v xml:space="preserve"> </v>
      </c>
      <c r="E60" s="442"/>
      <c r="F60" s="699"/>
      <c r="G60" s="189">
        <f t="shared" si="3"/>
        <v>0</v>
      </c>
      <c r="H60" s="443"/>
      <c r="I60" s="189">
        <f t="shared" si="0"/>
        <v>0</v>
      </c>
      <c r="J60" s="443"/>
      <c r="K60" s="443"/>
      <c r="L60" s="443"/>
      <c r="M60" s="443"/>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3"/>
      <c r="AX60" s="505"/>
      <c r="AY60" s="505"/>
      <c r="AZ60" s="505"/>
      <c r="BA60" s="505"/>
      <c r="BB60" s="505"/>
      <c r="BC60" s="505"/>
      <c r="BD60" s="505"/>
      <c r="BE60" s="505"/>
      <c r="BF60" s="505"/>
      <c r="BG60" s="505"/>
      <c r="BH60" s="505"/>
      <c r="BI60" s="505"/>
      <c r="BJ60" s="505"/>
      <c r="BK60" s="505"/>
      <c r="BL60" s="505"/>
      <c r="BM60" s="505"/>
      <c r="BN60" s="505"/>
      <c r="BO60" s="505"/>
      <c r="BP60" s="505"/>
      <c r="BQ60" s="505"/>
      <c r="BR60" s="505"/>
      <c r="BS60" s="505"/>
      <c r="BT60" s="505"/>
      <c r="BU60" s="505"/>
      <c r="BV60" s="505"/>
      <c r="BW60" s="505"/>
      <c r="BX60" s="505"/>
      <c r="BY60" s="505"/>
      <c r="BZ60" s="505"/>
      <c r="CA60" s="505"/>
      <c r="CB60" s="505"/>
      <c r="CC60" s="505"/>
      <c r="CD60" s="505"/>
      <c r="CE60" s="505"/>
      <c r="CF60" s="505"/>
      <c r="CG60" s="505"/>
      <c r="CH60" s="505"/>
      <c r="CI60" s="505"/>
      <c r="CJ60" s="505"/>
      <c r="CK60" s="505"/>
      <c r="CL60" s="505"/>
      <c r="CM60" s="505"/>
      <c r="CN60" s="505"/>
      <c r="CO60" s="505"/>
      <c r="CP60" s="505"/>
      <c r="CQ60" s="505"/>
      <c r="CR60" s="505"/>
      <c r="CS60" s="505"/>
      <c r="CT60" s="505"/>
      <c r="CU60" s="505"/>
      <c r="CV60" s="505"/>
      <c r="CW60" s="505"/>
      <c r="CX60" s="505"/>
      <c r="CY60" s="505"/>
      <c r="CZ60" s="505"/>
      <c r="DA60" s="505"/>
      <c r="DB60" s="505"/>
      <c r="DC60" s="505"/>
      <c r="DD60" s="505"/>
      <c r="DE60" s="505"/>
      <c r="DF60" s="189">
        <f t="shared" si="1"/>
        <v>0</v>
      </c>
      <c r="DG60" s="238">
        <f t="shared" si="2"/>
        <v>0</v>
      </c>
      <c r="DH60" s="515"/>
    </row>
    <row r="61" spans="1:112" ht="14.1" customHeight="1">
      <c r="A61" s="698"/>
      <c r="B61" s="698"/>
      <c r="C61" s="696"/>
      <c r="D61" s="697" t="str">
        <f>IFERROR(VLOOKUP(C61,'Accounts Description Data'!$B$2:$C$1128,2,FALSE)," ")</f>
        <v xml:space="preserve"> </v>
      </c>
      <c r="E61" s="442"/>
      <c r="F61" s="699"/>
      <c r="G61" s="189">
        <f t="shared" si="3"/>
        <v>0</v>
      </c>
      <c r="H61" s="443"/>
      <c r="I61" s="189">
        <f t="shared" si="0"/>
        <v>0</v>
      </c>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505"/>
      <c r="AY61" s="505"/>
      <c r="AZ61" s="505"/>
      <c r="BA61" s="505"/>
      <c r="BB61" s="505"/>
      <c r="BC61" s="505"/>
      <c r="BD61" s="505"/>
      <c r="BE61" s="505"/>
      <c r="BF61" s="505"/>
      <c r="BG61" s="505"/>
      <c r="BH61" s="505"/>
      <c r="BI61" s="505"/>
      <c r="BJ61" s="505"/>
      <c r="BK61" s="505"/>
      <c r="BL61" s="505"/>
      <c r="BM61" s="505"/>
      <c r="BN61" s="505"/>
      <c r="BO61" s="505"/>
      <c r="BP61" s="505"/>
      <c r="BQ61" s="505"/>
      <c r="BR61" s="505"/>
      <c r="BS61" s="505"/>
      <c r="BT61" s="505"/>
      <c r="BU61" s="505"/>
      <c r="BV61" s="505"/>
      <c r="BW61" s="505"/>
      <c r="BX61" s="505"/>
      <c r="BY61" s="505"/>
      <c r="BZ61" s="505"/>
      <c r="CA61" s="505"/>
      <c r="CB61" s="505"/>
      <c r="CC61" s="505"/>
      <c r="CD61" s="505"/>
      <c r="CE61" s="505"/>
      <c r="CF61" s="505"/>
      <c r="CG61" s="505"/>
      <c r="CH61" s="505"/>
      <c r="CI61" s="505"/>
      <c r="CJ61" s="505"/>
      <c r="CK61" s="505"/>
      <c r="CL61" s="505"/>
      <c r="CM61" s="505"/>
      <c r="CN61" s="505"/>
      <c r="CO61" s="505"/>
      <c r="CP61" s="505"/>
      <c r="CQ61" s="505"/>
      <c r="CR61" s="505"/>
      <c r="CS61" s="505"/>
      <c r="CT61" s="505"/>
      <c r="CU61" s="505"/>
      <c r="CV61" s="505"/>
      <c r="CW61" s="505"/>
      <c r="CX61" s="505"/>
      <c r="CY61" s="505"/>
      <c r="CZ61" s="505"/>
      <c r="DA61" s="505"/>
      <c r="DB61" s="505"/>
      <c r="DC61" s="505"/>
      <c r="DD61" s="505"/>
      <c r="DE61" s="505"/>
      <c r="DF61" s="189">
        <f t="shared" si="1"/>
        <v>0</v>
      </c>
      <c r="DG61" s="238">
        <f t="shared" si="2"/>
        <v>0</v>
      </c>
      <c r="DH61" s="515"/>
    </row>
    <row r="62" spans="1:112" ht="14.1" customHeight="1">
      <c r="A62" s="698"/>
      <c r="B62" s="698"/>
      <c r="C62" s="696"/>
      <c r="D62" s="697" t="str">
        <f>IFERROR(VLOOKUP(C62,'Accounts Description Data'!$B$2:$C$1128,2,FALSE)," ")</f>
        <v xml:space="preserve"> </v>
      </c>
      <c r="E62" s="442"/>
      <c r="F62" s="699"/>
      <c r="G62" s="189">
        <f t="shared" si="3"/>
        <v>0</v>
      </c>
      <c r="H62" s="443"/>
      <c r="I62" s="189">
        <f t="shared" si="0"/>
        <v>0</v>
      </c>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505"/>
      <c r="AY62" s="505"/>
      <c r="AZ62" s="505"/>
      <c r="BA62" s="505"/>
      <c r="BB62" s="505"/>
      <c r="BC62" s="505"/>
      <c r="BD62" s="505"/>
      <c r="BE62" s="505"/>
      <c r="BF62" s="505"/>
      <c r="BG62" s="505"/>
      <c r="BH62" s="505"/>
      <c r="BI62" s="505"/>
      <c r="BJ62" s="505"/>
      <c r="BK62" s="505"/>
      <c r="BL62" s="505"/>
      <c r="BM62" s="505"/>
      <c r="BN62" s="505"/>
      <c r="BO62" s="505"/>
      <c r="BP62" s="505"/>
      <c r="BQ62" s="505"/>
      <c r="BR62" s="505"/>
      <c r="BS62" s="505"/>
      <c r="BT62" s="505"/>
      <c r="BU62" s="505"/>
      <c r="BV62" s="505"/>
      <c r="BW62" s="505"/>
      <c r="BX62" s="505"/>
      <c r="BY62" s="505"/>
      <c r="BZ62" s="505"/>
      <c r="CA62" s="505"/>
      <c r="CB62" s="505"/>
      <c r="CC62" s="505"/>
      <c r="CD62" s="505"/>
      <c r="CE62" s="505"/>
      <c r="CF62" s="505"/>
      <c r="CG62" s="505"/>
      <c r="CH62" s="505"/>
      <c r="CI62" s="505"/>
      <c r="CJ62" s="505"/>
      <c r="CK62" s="505"/>
      <c r="CL62" s="505"/>
      <c r="CM62" s="505"/>
      <c r="CN62" s="505"/>
      <c r="CO62" s="505"/>
      <c r="CP62" s="505"/>
      <c r="CQ62" s="505"/>
      <c r="CR62" s="505"/>
      <c r="CS62" s="505"/>
      <c r="CT62" s="505"/>
      <c r="CU62" s="505"/>
      <c r="CV62" s="505"/>
      <c r="CW62" s="505"/>
      <c r="CX62" s="505"/>
      <c r="CY62" s="505"/>
      <c r="CZ62" s="505"/>
      <c r="DA62" s="505"/>
      <c r="DB62" s="505"/>
      <c r="DC62" s="505"/>
      <c r="DD62" s="505"/>
      <c r="DE62" s="505"/>
      <c r="DF62" s="189">
        <f t="shared" si="1"/>
        <v>0</v>
      </c>
      <c r="DG62" s="238">
        <f t="shared" si="2"/>
        <v>0</v>
      </c>
      <c r="DH62" s="515"/>
    </row>
    <row r="63" spans="1:112" ht="14.1" customHeight="1">
      <c r="A63" s="698"/>
      <c r="B63" s="698"/>
      <c r="C63" s="696"/>
      <c r="D63" s="697" t="str">
        <f>IFERROR(VLOOKUP(C63,'Accounts Description Data'!$B$2:$C$1128,2,FALSE)," ")</f>
        <v xml:space="preserve"> </v>
      </c>
      <c r="E63" s="442"/>
      <c r="F63" s="699"/>
      <c r="G63" s="189">
        <f t="shared" si="3"/>
        <v>0</v>
      </c>
      <c r="H63" s="443"/>
      <c r="I63" s="189">
        <f t="shared" si="0"/>
        <v>0</v>
      </c>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505"/>
      <c r="AY63" s="505"/>
      <c r="AZ63" s="505"/>
      <c r="BA63" s="505"/>
      <c r="BB63" s="505"/>
      <c r="BC63" s="505"/>
      <c r="BD63" s="505"/>
      <c r="BE63" s="505"/>
      <c r="BF63" s="505"/>
      <c r="BG63" s="505"/>
      <c r="BH63" s="505"/>
      <c r="BI63" s="505"/>
      <c r="BJ63" s="505"/>
      <c r="BK63" s="505"/>
      <c r="BL63" s="505"/>
      <c r="BM63" s="505"/>
      <c r="BN63" s="505"/>
      <c r="BO63" s="505"/>
      <c r="BP63" s="505"/>
      <c r="BQ63" s="505"/>
      <c r="BR63" s="505"/>
      <c r="BS63" s="505"/>
      <c r="BT63" s="505"/>
      <c r="BU63" s="505"/>
      <c r="BV63" s="505"/>
      <c r="BW63" s="505"/>
      <c r="BX63" s="505"/>
      <c r="BY63" s="505"/>
      <c r="BZ63" s="505"/>
      <c r="CA63" s="505"/>
      <c r="CB63" s="505"/>
      <c r="CC63" s="505"/>
      <c r="CD63" s="505"/>
      <c r="CE63" s="505"/>
      <c r="CF63" s="505"/>
      <c r="CG63" s="505"/>
      <c r="CH63" s="505"/>
      <c r="CI63" s="505"/>
      <c r="CJ63" s="505"/>
      <c r="CK63" s="505"/>
      <c r="CL63" s="505"/>
      <c r="CM63" s="505"/>
      <c r="CN63" s="505"/>
      <c r="CO63" s="505"/>
      <c r="CP63" s="505"/>
      <c r="CQ63" s="505"/>
      <c r="CR63" s="505"/>
      <c r="CS63" s="505"/>
      <c r="CT63" s="505"/>
      <c r="CU63" s="505"/>
      <c r="CV63" s="505"/>
      <c r="CW63" s="505"/>
      <c r="CX63" s="505"/>
      <c r="CY63" s="505"/>
      <c r="CZ63" s="505"/>
      <c r="DA63" s="505"/>
      <c r="DB63" s="505"/>
      <c r="DC63" s="505"/>
      <c r="DD63" s="505"/>
      <c r="DE63" s="505"/>
      <c r="DF63" s="189">
        <f t="shared" si="1"/>
        <v>0</v>
      </c>
      <c r="DG63" s="238">
        <f t="shared" si="2"/>
        <v>0</v>
      </c>
      <c r="DH63" s="515"/>
    </row>
    <row r="64" spans="1:112" ht="14.1" customHeight="1">
      <c r="A64" s="698"/>
      <c r="B64" s="698"/>
      <c r="C64" s="696"/>
      <c r="D64" s="697" t="str">
        <f>IFERROR(VLOOKUP(C64,'Accounts Description Data'!$B$2:$C$1128,2,FALSE)," ")</f>
        <v xml:space="preserve"> </v>
      </c>
      <c r="E64" s="442"/>
      <c r="F64" s="699"/>
      <c r="G64" s="189">
        <f t="shared" si="3"/>
        <v>0</v>
      </c>
      <c r="H64" s="443"/>
      <c r="I64" s="189">
        <f t="shared" si="0"/>
        <v>0</v>
      </c>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505"/>
      <c r="AY64" s="505"/>
      <c r="AZ64" s="505"/>
      <c r="BA64" s="505"/>
      <c r="BB64" s="505"/>
      <c r="BC64" s="505"/>
      <c r="BD64" s="505"/>
      <c r="BE64" s="505"/>
      <c r="BF64" s="505"/>
      <c r="BG64" s="505"/>
      <c r="BH64" s="505"/>
      <c r="BI64" s="505"/>
      <c r="BJ64" s="505"/>
      <c r="BK64" s="505"/>
      <c r="BL64" s="505"/>
      <c r="BM64" s="505"/>
      <c r="BN64" s="505"/>
      <c r="BO64" s="505"/>
      <c r="BP64" s="505"/>
      <c r="BQ64" s="505"/>
      <c r="BR64" s="505"/>
      <c r="BS64" s="505"/>
      <c r="BT64" s="505"/>
      <c r="BU64" s="505"/>
      <c r="BV64" s="505"/>
      <c r="BW64" s="505"/>
      <c r="BX64" s="505"/>
      <c r="BY64" s="505"/>
      <c r="BZ64" s="505"/>
      <c r="CA64" s="505"/>
      <c r="CB64" s="505"/>
      <c r="CC64" s="505"/>
      <c r="CD64" s="505"/>
      <c r="CE64" s="505"/>
      <c r="CF64" s="505"/>
      <c r="CG64" s="505"/>
      <c r="CH64" s="505"/>
      <c r="CI64" s="505"/>
      <c r="CJ64" s="505"/>
      <c r="CK64" s="505"/>
      <c r="CL64" s="505"/>
      <c r="CM64" s="505"/>
      <c r="CN64" s="505"/>
      <c r="CO64" s="505"/>
      <c r="CP64" s="505"/>
      <c r="CQ64" s="505"/>
      <c r="CR64" s="505"/>
      <c r="CS64" s="505"/>
      <c r="CT64" s="505"/>
      <c r="CU64" s="505"/>
      <c r="CV64" s="505"/>
      <c r="CW64" s="505"/>
      <c r="CX64" s="505"/>
      <c r="CY64" s="505"/>
      <c r="CZ64" s="505"/>
      <c r="DA64" s="505"/>
      <c r="DB64" s="505"/>
      <c r="DC64" s="505"/>
      <c r="DD64" s="505"/>
      <c r="DE64" s="505"/>
      <c r="DF64" s="189">
        <f t="shared" si="1"/>
        <v>0</v>
      </c>
      <c r="DG64" s="238">
        <f t="shared" si="2"/>
        <v>0</v>
      </c>
      <c r="DH64" s="515"/>
    </row>
    <row r="65" spans="1:112" ht="14.1" customHeight="1">
      <c r="A65" s="698"/>
      <c r="B65" s="698"/>
      <c r="C65" s="696"/>
      <c r="D65" s="697" t="str">
        <f>IFERROR(VLOOKUP(C65,'Accounts Description Data'!$B$2:$C$1128,2,FALSE)," ")</f>
        <v xml:space="preserve"> </v>
      </c>
      <c r="E65" s="442"/>
      <c r="F65" s="699"/>
      <c r="G65" s="189">
        <f t="shared" si="3"/>
        <v>0</v>
      </c>
      <c r="H65" s="443"/>
      <c r="I65" s="189">
        <f t="shared" si="0"/>
        <v>0</v>
      </c>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505"/>
      <c r="AY65" s="505"/>
      <c r="AZ65" s="505"/>
      <c r="BA65" s="505"/>
      <c r="BB65" s="505"/>
      <c r="BC65" s="505"/>
      <c r="BD65" s="505"/>
      <c r="BE65" s="505"/>
      <c r="BF65" s="505"/>
      <c r="BG65" s="505"/>
      <c r="BH65" s="505"/>
      <c r="BI65" s="505"/>
      <c r="BJ65" s="505"/>
      <c r="BK65" s="505"/>
      <c r="BL65" s="505"/>
      <c r="BM65" s="505"/>
      <c r="BN65" s="505"/>
      <c r="BO65" s="505"/>
      <c r="BP65" s="505"/>
      <c r="BQ65" s="505"/>
      <c r="BR65" s="505"/>
      <c r="BS65" s="505"/>
      <c r="BT65" s="505"/>
      <c r="BU65" s="505"/>
      <c r="BV65" s="505"/>
      <c r="BW65" s="505"/>
      <c r="BX65" s="505"/>
      <c r="BY65" s="505"/>
      <c r="BZ65" s="505"/>
      <c r="CA65" s="505"/>
      <c r="CB65" s="505"/>
      <c r="CC65" s="505"/>
      <c r="CD65" s="505"/>
      <c r="CE65" s="505"/>
      <c r="CF65" s="505"/>
      <c r="CG65" s="505"/>
      <c r="CH65" s="505"/>
      <c r="CI65" s="505"/>
      <c r="CJ65" s="505"/>
      <c r="CK65" s="505"/>
      <c r="CL65" s="505"/>
      <c r="CM65" s="505"/>
      <c r="CN65" s="505"/>
      <c r="CO65" s="505"/>
      <c r="CP65" s="505"/>
      <c r="CQ65" s="505"/>
      <c r="CR65" s="505"/>
      <c r="CS65" s="505"/>
      <c r="CT65" s="505"/>
      <c r="CU65" s="505"/>
      <c r="CV65" s="505"/>
      <c r="CW65" s="505"/>
      <c r="CX65" s="505"/>
      <c r="CY65" s="505"/>
      <c r="CZ65" s="505"/>
      <c r="DA65" s="505"/>
      <c r="DB65" s="505"/>
      <c r="DC65" s="505"/>
      <c r="DD65" s="505"/>
      <c r="DE65" s="505"/>
      <c r="DF65" s="189">
        <f t="shared" si="1"/>
        <v>0</v>
      </c>
      <c r="DG65" s="238">
        <f t="shared" si="2"/>
        <v>0</v>
      </c>
      <c r="DH65" s="515"/>
    </row>
    <row r="66" spans="1:112" ht="12.75" customHeight="1">
      <c r="A66" s="698"/>
      <c r="B66" s="698"/>
      <c r="C66" s="696"/>
      <c r="D66" s="697" t="str">
        <f>IFERROR(VLOOKUP(C66,'Accounts Description Data'!$B$2:$C$1128,2,FALSE)," ")</f>
        <v xml:space="preserve"> </v>
      </c>
      <c r="E66" s="442"/>
      <c r="F66" s="699"/>
      <c r="G66" s="189">
        <f t="shared" si="3"/>
        <v>0</v>
      </c>
      <c r="H66" s="443"/>
      <c r="I66" s="189">
        <f t="shared" si="0"/>
        <v>0</v>
      </c>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505"/>
      <c r="AY66" s="505"/>
      <c r="AZ66" s="505"/>
      <c r="BA66" s="505"/>
      <c r="BB66" s="505"/>
      <c r="BC66" s="505"/>
      <c r="BD66" s="505"/>
      <c r="BE66" s="505"/>
      <c r="BF66" s="505"/>
      <c r="BG66" s="505"/>
      <c r="BH66" s="505"/>
      <c r="BI66" s="505"/>
      <c r="BJ66" s="505"/>
      <c r="BK66" s="505"/>
      <c r="BL66" s="505"/>
      <c r="BM66" s="505"/>
      <c r="BN66" s="505"/>
      <c r="BO66" s="505"/>
      <c r="BP66" s="505"/>
      <c r="BQ66" s="505"/>
      <c r="BR66" s="505"/>
      <c r="BS66" s="505"/>
      <c r="BT66" s="505"/>
      <c r="BU66" s="505"/>
      <c r="BV66" s="505"/>
      <c r="BW66" s="505"/>
      <c r="BX66" s="505"/>
      <c r="BY66" s="505"/>
      <c r="BZ66" s="505"/>
      <c r="CA66" s="505"/>
      <c r="CB66" s="505"/>
      <c r="CC66" s="505"/>
      <c r="CD66" s="505"/>
      <c r="CE66" s="505"/>
      <c r="CF66" s="505"/>
      <c r="CG66" s="505"/>
      <c r="CH66" s="505"/>
      <c r="CI66" s="505"/>
      <c r="CJ66" s="505"/>
      <c r="CK66" s="505"/>
      <c r="CL66" s="505"/>
      <c r="CM66" s="505"/>
      <c r="CN66" s="505"/>
      <c r="CO66" s="505"/>
      <c r="CP66" s="505"/>
      <c r="CQ66" s="505"/>
      <c r="CR66" s="505"/>
      <c r="CS66" s="505"/>
      <c r="CT66" s="505"/>
      <c r="CU66" s="505"/>
      <c r="CV66" s="505"/>
      <c r="CW66" s="505"/>
      <c r="CX66" s="505"/>
      <c r="CY66" s="505"/>
      <c r="CZ66" s="505"/>
      <c r="DA66" s="505"/>
      <c r="DB66" s="505"/>
      <c r="DC66" s="505"/>
      <c r="DD66" s="505"/>
      <c r="DE66" s="505"/>
      <c r="DF66" s="189">
        <f t="shared" si="1"/>
        <v>0</v>
      </c>
      <c r="DG66" s="238">
        <f t="shared" si="2"/>
        <v>0</v>
      </c>
      <c r="DH66" s="515"/>
    </row>
    <row r="67" spans="1:112" ht="14.25" customHeight="1">
      <c r="A67" s="698"/>
      <c r="B67" s="698"/>
      <c r="C67" s="696"/>
      <c r="D67" s="697" t="str">
        <f>IFERROR(VLOOKUP(C67,'Accounts Description Data'!$B$2:$C$1128,2,FALSE)," ")</f>
        <v xml:space="preserve"> </v>
      </c>
      <c r="E67" s="442"/>
      <c r="F67" s="700"/>
      <c r="G67" s="189">
        <f t="shared" si="3"/>
        <v>0</v>
      </c>
      <c r="H67" s="443"/>
      <c r="I67" s="189">
        <f t="shared" si="0"/>
        <v>0</v>
      </c>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505"/>
      <c r="AY67" s="505"/>
      <c r="AZ67" s="505"/>
      <c r="BA67" s="505"/>
      <c r="BB67" s="505"/>
      <c r="BC67" s="505"/>
      <c r="BD67" s="505"/>
      <c r="BE67" s="505"/>
      <c r="BF67" s="505"/>
      <c r="BG67" s="505"/>
      <c r="BH67" s="505"/>
      <c r="BI67" s="505"/>
      <c r="BJ67" s="505"/>
      <c r="BK67" s="505"/>
      <c r="BL67" s="505"/>
      <c r="BM67" s="505"/>
      <c r="BN67" s="505"/>
      <c r="BO67" s="505"/>
      <c r="BP67" s="505"/>
      <c r="BQ67" s="505"/>
      <c r="BR67" s="505"/>
      <c r="BS67" s="505"/>
      <c r="BT67" s="505"/>
      <c r="BU67" s="505"/>
      <c r="BV67" s="505"/>
      <c r="BW67" s="505"/>
      <c r="BX67" s="505"/>
      <c r="BY67" s="505"/>
      <c r="BZ67" s="505"/>
      <c r="CA67" s="505"/>
      <c r="CB67" s="505"/>
      <c r="CC67" s="505"/>
      <c r="CD67" s="505"/>
      <c r="CE67" s="505"/>
      <c r="CF67" s="505"/>
      <c r="CG67" s="505"/>
      <c r="CH67" s="505"/>
      <c r="CI67" s="505"/>
      <c r="CJ67" s="505"/>
      <c r="CK67" s="505"/>
      <c r="CL67" s="505"/>
      <c r="CM67" s="505"/>
      <c r="CN67" s="505"/>
      <c r="CO67" s="505"/>
      <c r="CP67" s="505"/>
      <c r="CQ67" s="505"/>
      <c r="CR67" s="505"/>
      <c r="CS67" s="505"/>
      <c r="CT67" s="505"/>
      <c r="CU67" s="505"/>
      <c r="CV67" s="505"/>
      <c r="CW67" s="505"/>
      <c r="CX67" s="505"/>
      <c r="CY67" s="505"/>
      <c r="CZ67" s="505"/>
      <c r="DA67" s="505"/>
      <c r="DB67" s="505"/>
      <c r="DC67" s="505"/>
      <c r="DD67" s="505"/>
      <c r="DE67" s="505"/>
      <c r="DF67" s="189">
        <f t="shared" si="1"/>
        <v>0</v>
      </c>
      <c r="DG67" s="238">
        <f t="shared" si="2"/>
        <v>0</v>
      </c>
      <c r="DH67" s="515"/>
    </row>
    <row r="68" spans="1:112" ht="13.5" customHeight="1">
      <c r="A68" s="698"/>
      <c r="B68" s="698"/>
      <c r="C68" s="696"/>
      <c r="D68" s="697" t="str">
        <f>IFERROR(VLOOKUP(C68,'Accounts Description Data'!$B$2:$C$1128,2,FALSE)," ")</f>
        <v xml:space="preserve"> </v>
      </c>
      <c r="E68" s="442"/>
      <c r="F68" s="699"/>
      <c r="G68" s="189">
        <f t="shared" si="3"/>
        <v>0</v>
      </c>
      <c r="H68" s="443"/>
      <c r="I68" s="189">
        <f t="shared" si="0"/>
        <v>0</v>
      </c>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505"/>
      <c r="AY68" s="505"/>
      <c r="AZ68" s="505"/>
      <c r="BA68" s="505"/>
      <c r="BB68" s="505"/>
      <c r="BC68" s="505"/>
      <c r="BD68" s="505"/>
      <c r="BE68" s="505"/>
      <c r="BF68" s="505"/>
      <c r="BG68" s="505"/>
      <c r="BH68" s="505"/>
      <c r="BI68" s="505"/>
      <c r="BJ68" s="505"/>
      <c r="BK68" s="505"/>
      <c r="BL68" s="505"/>
      <c r="BM68" s="505"/>
      <c r="BN68" s="505"/>
      <c r="BO68" s="505"/>
      <c r="BP68" s="505"/>
      <c r="BQ68" s="505"/>
      <c r="BR68" s="505"/>
      <c r="BS68" s="505"/>
      <c r="BT68" s="505"/>
      <c r="BU68" s="505"/>
      <c r="BV68" s="505"/>
      <c r="BW68" s="505"/>
      <c r="BX68" s="505"/>
      <c r="BY68" s="505"/>
      <c r="BZ68" s="505"/>
      <c r="CA68" s="505"/>
      <c r="CB68" s="505"/>
      <c r="CC68" s="505"/>
      <c r="CD68" s="505"/>
      <c r="CE68" s="505"/>
      <c r="CF68" s="505"/>
      <c r="CG68" s="505"/>
      <c r="CH68" s="505"/>
      <c r="CI68" s="505"/>
      <c r="CJ68" s="505"/>
      <c r="CK68" s="505"/>
      <c r="CL68" s="505"/>
      <c r="CM68" s="505"/>
      <c r="CN68" s="505"/>
      <c r="CO68" s="505"/>
      <c r="CP68" s="505"/>
      <c r="CQ68" s="505"/>
      <c r="CR68" s="505"/>
      <c r="CS68" s="505"/>
      <c r="CT68" s="505"/>
      <c r="CU68" s="505"/>
      <c r="CV68" s="505"/>
      <c r="CW68" s="505"/>
      <c r="CX68" s="505"/>
      <c r="CY68" s="505"/>
      <c r="CZ68" s="505"/>
      <c r="DA68" s="505"/>
      <c r="DB68" s="505"/>
      <c r="DC68" s="505"/>
      <c r="DD68" s="505"/>
      <c r="DE68" s="505"/>
      <c r="DF68" s="189">
        <f t="shared" si="1"/>
        <v>0</v>
      </c>
      <c r="DG68" s="238">
        <f t="shared" si="2"/>
        <v>0</v>
      </c>
      <c r="DH68" s="515"/>
    </row>
    <row r="69" spans="1:112" ht="13.5" customHeight="1">
      <c r="A69" s="698"/>
      <c r="B69" s="698"/>
      <c r="C69" s="696"/>
      <c r="D69" s="697" t="str">
        <f>IFERROR(VLOOKUP(C69,'Accounts Description Data'!$B$2:$C$1128,2,FALSE)," ")</f>
        <v xml:space="preserve"> </v>
      </c>
      <c r="E69" s="442"/>
      <c r="F69" s="699"/>
      <c r="G69" s="189">
        <f t="shared" si="3"/>
        <v>0</v>
      </c>
      <c r="H69" s="443"/>
      <c r="I69" s="189">
        <f t="shared" si="0"/>
        <v>0</v>
      </c>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505"/>
      <c r="AY69" s="505"/>
      <c r="AZ69" s="505"/>
      <c r="BA69" s="505"/>
      <c r="BB69" s="505"/>
      <c r="BC69" s="505"/>
      <c r="BD69" s="505"/>
      <c r="BE69" s="505"/>
      <c r="BF69" s="505"/>
      <c r="BG69" s="505"/>
      <c r="BH69" s="505"/>
      <c r="BI69" s="505"/>
      <c r="BJ69" s="505"/>
      <c r="BK69" s="505"/>
      <c r="BL69" s="505"/>
      <c r="BM69" s="505"/>
      <c r="BN69" s="505"/>
      <c r="BO69" s="505"/>
      <c r="BP69" s="505"/>
      <c r="BQ69" s="505"/>
      <c r="BR69" s="505"/>
      <c r="BS69" s="505"/>
      <c r="BT69" s="505"/>
      <c r="BU69" s="505"/>
      <c r="BV69" s="505"/>
      <c r="BW69" s="505"/>
      <c r="BX69" s="505"/>
      <c r="BY69" s="505"/>
      <c r="BZ69" s="505"/>
      <c r="CA69" s="505"/>
      <c r="CB69" s="505"/>
      <c r="CC69" s="505"/>
      <c r="CD69" s="505"/>
      <c r="CE69" s="505"/>
      <c r="CF69" s="505"/>
      <c r="CG69" s="505"/>
      <c r="CH69" s="505"/>
      <c r="CI69" s="505"/>
      <c r="CJ69" s="505"/>
      <c r="CK69" s="505"/>
      <c r="CL69" s="505"/>
      <c r="CM69" s="505"/>
      <c r="CN69" s="505"/>
      <c r="CO69" s="505"/>
      <c r="CP69" s="505"/>
      <c r="CQ69" s="505"/>
      <c r="CR69" s="505"/>
      <c r="CS69" s="505"/>
      <c r="CT69" s="505"/>
      <c r="CU69" s="505"/>
      <c r="CV69" s="505"/>
      <c r="CW69" s="505"/>
      <c r="CX69" s="505"/>
      <c r="CY69" s="505"/>
      <c r="CZ69" s="505"/>
      <c r="DA69" s="505"/>
      <c r="DB69" s="505"/>
      <c r="DC69" s="505"/>
      <c r="DD69" s="505"/>
      <c r="DE69" s="505"/>
      <c r="DF69" s="189">
        <f t="shared" si="1"/>
        <v>0</v>
      </c>
      <c r="DG69" s="238">
        <f t="shared" si="2"/>
        <v>0</v>
      </c>
      <c r="DH69" s="515"/>
    </row>
    <row r="70" spans="1:112" ht="13.5" customHeight="1">
      <c r="A70" s="698"/>
      <c r="B70" s="698"/>
      <c r="C70" s="696"/>
      <c r="D70" s="697" t="str">
        <f>IFERROR(VLOOKUP(C70,'Accounts Description Data'!$B$2:$C$1128,2,FALSE)," ")</f>
        <v xml:space="preserve"> </v>
      </c>
      <c r="E70" s="442"/>
      <c r="F70" s="699"/>
      <c r="G70" s="189">
        <f t="shared" si="3"/>
        <v>0</v>
      </c>
      <c r="H70" s="443"/>
      <c r="I70" s="189">
        <f>+G70-H70</f>
        <v>0</v>
      </c>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505"/>
      <c r="AY70" s="505"/>
      <c r="AZ70" s="505"/>
      <c r="BA70" s="505"/>
      <c r="BB70" s="505"/>
      <c r="BC70" s="505"/>
      <c r="BD70" s="505"/>
      <c r="BE70" s="505"/>
      <c r="BF70" s="505"/>
      <c r="BG70" s="505"/>
      <c r="BH70" s="505"/>
      <c r="BI70" s="505"/>
      <c r="BJ70" s="505"/>
      <c r="BK70" s="505"/>
      <c r="BL70" s="505"/>
      <c r="BM70" s="505"/>
      <c r="BN70" s="505"/>
      <c r="BO70" s="505"/>
      <c r="BP70" s="505"/>
      <c r="BQ70" s="505"/>
      <c r="BR70" s="505"/>
      <c r="BS70" s="505"/>
      <c r="BT70" s="505"/>
      <c r="BU70" s="505"/>
      <c r="BV70" s="505"/>
      <c r="BW70" s="505"/>
      <c r="BX70" s="505"/>
      <c r="BY70" s="505"/>
      <c r="BZ70" s="505"/>
      <c r="CA70" s="505"/>
      <c r="CB70" s="505"/>
      <c r="CC70" s="505"/>
      <c r="CD70" s="505"/>
      <c r="CE70" s="505"/>
      <c r="CF70" s="505"/>
      <c r="CG70" s="505"/>
      <c r="CH70" s="505"/>
      <c r="CI70" s="505"/>
      <c r="CJ70" s="505"/>
      <c r="CK70" s="505"/>
      <c r="CL70" s="505"/>
      <c r="CM70" s="505"/>
      <c r="CN70" s="505"/>
      <c r="CO70" s="505"/>
      <c r="CP70" s="505"/>
      <c r="CQ70" s="505"/>
      <c r="CR70" s="505"/>
      <c r="CS70" s="505"/>
      <c r="CT70" s="505"/>
      <c r="CU70" s="505"/>
      <c r="CV70" s="505"/>
      <c r="CW70" s="505"/>
      <c r="CX70" s="505"/>
      <c r="CY70" s="505"/>
      <c r="CZ70" s="505"/>
      <c r="DA70" s="505"/>
      <c r="DB70" s="505"/>
      <c r="DC70" s="505"/>
      <c r="DD70" s="505"/>
      <c r="DE70" s="505"/>
      <c r="DF70" s="189">
        <f t="shared" si="1"/>
        <v>0</v>
      </c>
      <c r="DG70" s="238">
        <f t="shared" si="2"/>
        <v>0</v>
      </c>
      <c r="DH70" s="515"/>
    </row>
    <row r="71" spans="1:112" ht="13.5" customHeight="1">
      <c r="A71" s="698"/>
      <c r="B71" s="698"/>
      <c r="C71" s="696"/>
      <c r="D71" s="697" t="str">
        <f>IFERROR(VLOOKUP(C71,'Accounts Description Data'!$B$2:$C$1128,2,FALSE)," ")</f>
        <v xml:space="preserve"> </v>
      </c>
      <c r="E71" s="442"/>
      <c r="F71" s="699"/>
      <c r="G71" s="189">
        <f t="shared" si="3"/>
        <v>0</v>
      </c>
      <c r="H71" s="443"/>
      <c r="I71" s="189">
        <f>+G71-H71</f>
        <v>0</v>
      </c>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505"/>
      <c r="AY71" s="505"/>
      <c r="AZ71" s="505"/>
      <c r="BA71" s="505"/>
      <c r="BB71" s="505"/>
      <c r="BC71" s="505"/>
      <c r="BD71" s="505"/>
      <c r="BE71" s="505"/>
      <c r="BF71" s="505"/>
      <c r="BG71" s="505"/>
      <c r="BH71" s="505"/>
      <c r="BI71" s="505"/>
      <c r="BJ71" s="505"/>
      <c r="BK71" s="505"/>
      <c r="BL71" s="505"/>
      <c r="BM71" s="505"/>
      <c r="BN71" s="505"/>
      <c r="BO71" s="505"/>
      <c r="BP71" s="505"/>
      <c r="BQ71" s="505"/>
      <c r="BR71" s="505"/>
      <c r="BS71" s="505"/>
      <c r="BT71" s="505"/>
      <c r="BU71" s="505"/>
      <c r="BV71" s="505"/>
      <c r="BW71" s="505"/>
      <c r="BX71" s="505"/>
      <c r="BY71" s="505"/>
      <c r="BZ71" s="505"/>
      <c r="CA71" s="505"/>
      <c r="CB71" s="505"/>
      <c r="CC71" s="505"/>
      <c r="CD71" s="505"/>
      <c r="CE71" s="505"/>
      <c r="CF71" s="505"/>
      <c r="CG71" s="505"/>
      <c r="CH71" s="505"/>
      <c r="CI71" s="505"/>
      <c r="CJ71" s="505"/>
      <c r="CK71" s="505"/>
      <c r="CL71" s="505"/>
      <c r="CM71" s="505"/>
      <c r="CN71" s="505"/>
      <c r="CO71" s="505"/>
      <c r="CP71" s="505"/>
      <c r="CQ71" s="505"/>
      <c r="CR71" s="505"/>
      <c r="CS71" s="505"/>
      <c r="CT71" s="505"/>
      <c r="CU71" s="505"/>
      <c r="CV71" s="505"/>
      <c r="CW71" s="505"/>
      <c r="CX71" s="505"/>
      <c r="CY71" s="505"/>
      <c r="CZ71" s="505"/>
      <c r="DA71" s="505"/>
      <c r="DB71" s="505"/>
      <c r="DC71" s="505"/>
      <c r="DD71" s="505"/>
      <c r="DE71" s="505"/>
      <c r="DF71" s="189">
        <f t="shared" si="1"/>
        <v>0</v>
      </c>
      <c r="DG71" s="238">
        <f t="shared" si="2"/>
        <v>0</v>
      </c>
      <c r="DH71" s="515"/>
    </row>
    <row r="72" spans="1:112" ht="13.5" customHeight="1">
      <c r="A72" s="698"/>
      <c r="B72" s="698"/>
      <c r="C72" s="696"/>
      <c r="D72" s="697" t="str">
        <f>IFERROR(VLOOKUP(C72,'Accounts Description Data'!$B$2:$C$1128,2,FALSE)," ")</f>
        <v xml:space="preserve"> </v>
      </c>
      <c r="E72" s="442"/>
      <c r="F72" s="699"/>
      <c r="G72" s="189">
        <f t="shared" si="3"/>
        <v>0</v>
      </c>
      <c r="H72" s="443"/>
      <c r="I72" s="189">
        <f t="shared" si="0"/>
        <v>0</v>
      </c>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505"/>
      <c r="AY72" s="505"/>
      <c r="AZ72" s="505"/>
      <c r="BA72" s="505"/>
      <c r="BB72" s="505"/>
      <c r="BC72" s="505"/>
      <c r="BD72" s="505"/>
      <c r="BE72" s="505"/>
      <c r="BF72" s="505"/>
      <c r="BG72" s="505"/>
      <c r="BH72" s="505"/>
      <c r="BI72" s="505"/>
      <c r="BJ72" s="505"/>
      <c r="BK72" s="505"/>
      <c r="BL72" s="505"/>
      <c r="BM72" s="505"/>
      <c r="BN72" s="505"/>
      <c r="BO72" s="505"/>
      <c r="BP72" s="505"/>
      <c r="BQ72" s="505"/>
      <c r="BR72" s="505"/>
      <c r="BS72" s="505"/>
      <c r="BT72" s="505"/>
      <c r="BU72" s="505"/>
      <c r="BV72" s="505"/>
      <c r="BW72" s="505"/>
      <c r="BX72" s="505"/>
      <c r="BY72" s="505"/>
      <c r="BZ72" s="505"/>
      <c r="CA72" s="505"/>
      <c r="CB72" s="505"/>
      <c r="CC72" s="505"/>
      <c r="CD72" s="505"/>
      <c r="CE72" s="505"/>
      <c r="CF72" s="505"/>
      <c r="CG72" s="505"/>
      <c r="CH72" s="505"/>
      <c r="CI72" s="505"/>
      <c r="CJ72" s="505"/>
      <c r="CK72" s="505"/>
      <c r="CL72" s="505"/>
      <c r="CM72" s="505"/>
      <c r="CN72" s="505"/>
      <c r="CO72" s="505"/>
      <c r="CP72" s="505"/>
      <c r="CQ72" s="505"/>
      <c r="CR72" s="505"/>
      <c r="CS72" s="505"/>
      <c r="CT72" s="505"/>
      <c r="CU72" s="505"/>
      <c r="CV72" s="505"/>
      <c r="CW72" s="505"/>
      <c r="CX72" s="505"/>
      <c r="CY72" s="505"/>
      <c r="CZ72" s="505"/>
      <c r="DA72" s="505"/>
      <c r="DB72" s="505"/>
      <c r="DC72" s="505"/>
      <c r="DD72" s="505"/>
      <c r="DE72" s="505"/>
      <c r="DF72" s="189">
        <f t="shared" si="1"/>
        <v>0</v>
      </c>
      <c r="DG72" s="238">
        <f t="shared" si="2"/>
        <v>0</v>
      </c>
      <c r="DH72" s="515"/>
    </row>
    <row r="73" spans="1:112" ht="13.5" customHeight="1">
      <c r="A73" s="698"/>
      <c r="B73" s="698"/>
      <c r="C73" s="696"/>
      <c r="D73" s="697" t="str">
        <f>IFERROR(VLOOKUP(C73,'Accounts Description Data'!$B$2:$C$1128,2,FALSE)," ")</f>
        <v xml:space="preserve"> </v>
      </c>
      <c r="E73" s="442"/>
      <c r="F73" s="699"/>
      <c r="G73" s="189">
        <f t="shared" si="3"/>
        <v>0</v>
      </c>
      <c r="H73" s="443"/>
      <c r="I73" s="189">
        <f t="shared" si="0"/>
        <v>0</v>
      </c>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505"/>
      <c r="AY73" s="505"/>
      <c r="AZ73" s="505"/>
      <c r="BA73" s="505"/>
      <c r="BB73" s="505"/>
      <c r="BC73" s="505"/>
      <c r="BD73" s="505"/>
      <c r="BE73" s="505"/>
      <c r="BF73" s="505"/>
      <c r="BG73" s="505"/>
      <c r="BH73" s="505"/>
      <c r="BI73" s="505"/>
      <c r="BJ73" s="505"/>
      <c r="BK73" s="505"/>
      <c r="BL73" s="505"/>
      <c r="BM73" s="505"/>
      <c r="BN73" s="505"/>
      <c r="BO73" s="505"/>
      <c r="BP73" s="505"/>
      <c r="BQ73" s="505"/>
      <c r="BR73" s="505"/>
      <c r="BS73" s="505"/>
      <c r="BT73" s="505"/>
      <c r="BU73" s="505"/>
      <c r="BV73" s="505"/>
      <c r="BW73" s="505"/>
      <c r="BX73" s="505"/>
      <c r="BY73" s="505"/>
      <c r="BZ73" s="505"/>
      <c r="CA73" s="505"/>
      <c r="CB73" s="505"/>
      <c r="CC73" s="505"/>
      <c r="CD73" s="505"/>
      <c r="CE73" s="505"/>
      <c r="CF73" s="505"/>
      <c r="CG73" s="505"/>
      <c r="CH73" s="505"/>
      <c r="CI73" s="505"/>
      <c r="CJ73" s="505"/>
      <c r="CK73" s="505"/>
      <c r="CL73" s="505"/>
      <c r="CM73" s="505"/>
      <c r="CN73" s="505"/>
      <c r="CO73" s="505"/>
      <c r="CP73" s="505"/>
      <c r="CQ73" s="505"/>
      <c r="CR73" s="505"/>
      <c r="CS73" s="505"/>
      <c r="CT73" s="505"/>
      <c r="CU73" s="505"/>
      <c r="CV73" s="505"/>
      <c r="CW73" s="505"/>
      <c r="CX73" s="505"/>
      <c r="CY73" s="505"/>
      <c r="CZ73" s="505"/>
      <c r="DA73" s="505"/>
      <c r="DB73" s="505"/>
      <c r="DC73" s="505"/>
      <c r="DD73" s="505"/>
      <c r="DE73" s="505"/>
      <c r="DF73" s="189">
        <f t="shared" si="1"/>
        <v>0</v>
      </c>
      <c r="DG73" s="238">
        <f t="shared" si="2"/>
        <v>0</v>
      </c>
      <c r="DH73" s="515"/>
    </row>
    <row r="74" spans="1:112" ht="13.5" customHeight="1">
      <c r="A74" s="698"/>
      <c r="B74" s="698"/>
      <c r="C74" s="696"/>
      <c r="D74" s="697" t="str">
        <f>IFERROR(VLOOKUP(C74,'Accounts Description Data'!$B$2:$C$1128,2,FALSE)," ")</f>
        <v xml:space="preserve"> </v>
      </c>
      <c r="E74" s="442"/>
      <c r="F74" s="699"/>
      <c r="G74" s="189">
        <f t="shared" si="3"/>
        <v>0</v>
      </c>
      <c r="H74" s="443"/>
      <c r="I74" s="189">
        <f t="shared" si="0"/>
        <v>0</v>
      </c>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505"/>
      <c r="AY74" s="505"/>
      <c r="AZ74" s="505"/>
      <c r="BA74" s="505"/>
      <c r="BB74" s="505"/>
      <c r="BC74" s="505"/>
      <c r="BD74" s="505"/>
      <c r="BE74" s="505"/>
      <c r="BF74" s="505"/>
      <c r="BG74" s="505"/>
      <c r="BH74" s="505"/>
      <c r="BI74" s="505"/>
      <c r="BJ74" s="505"/>
      <c r="BK74" s="505"/>
      <c r="BL74" s="505"/>
      <c r="BM74" s="505"/>
      <c r="BN74" s="505"/>
      <c r="BO74" s="505"/>
      <c r="BP74" s="505"/>
      <c r="BQ74" s="505"/>
      <c r="BR74" s="505"/>
      <c r="BS74" s="505"/>
      <c r="BT74" s="505"/>
      <c r="BU74" s="505"/>
      <c r="BV74" s="505"/>
      <c r="BW74" s="505"/>
      <c r="BX74" s="505"/>
      <c r="BY74" s="505"/>
      <c r="BZ74" s="505"/>
      <c r="CA74" s="505"/>
      <c r="CB74" s="505"/>
      <c r="CC74" s="505"/>
      <c r="CD74" s="505"/>
      <c r="CE74" s="505"/>
      <c r="CF74" s="505"/>
      <c r="CG74" s="505"/>
      <c r="CH74" s="505"/>
      <c r="CI74" s="505"/>
      <c r="CJ74" s="505"/>
      <c r="CK74" s="505"/>
      <c r="CL74" s="505"/>
      <c r="CM74" s="505"/>
      <c r="CN74" s="505"/>
      <c r="CO74" s="505"/>
      <c r="CP74" s="505"/>
      <c r="CQ74" s="505"/>
      <c r="CR74" s="505"/>
      <c r="CS74" s="505"/>
      <c r="CT74" s="505"/>
      <c r="CU74" s="505"/>
      <c r="CV74" s="505"/>
      <c r="CW74" s="505"/>
      <c r="CX74" s="505"/>
      <c r="CY74" s="505"/>
      <c r="CZ74" s="505"/>
      <c r="DA74" s="505"/>
      <c r="DB74" s="505"/>
      <c r="DC74" s="505"/>
      <c r="DD74" s="505"/>
      <c r="DE74" s="505"/>
      <c r="DF74" s="189">
        <f t="shared" si="1"/>
        <v>0</v>
      </c>
      <c r="DG74" s="238">
        <f>DF74-I74</f>
        <v>0</v>
      </c>
      <c r="DH74" s="515"/>
    </row>
    <row r="75" spans="1:112" ht="13.5" customHeight="1">
      <c r="A75" s="698"/>
      <c r="B75" s="698"/>
      <c r="C75" s="696"/>
      <c r="D75" s="697" t="str">
        <f>IFERROR(VLOOKUP(C75,'Accounts Description Data'!$B$2:$C$1128,2,FALSE)," ")</f>
        <v xml:space="preserve"> </v>
      </c>
      <c r="E75" s="442"/>
      <c r="F75" s="699"/>
      <c r="G75" s="189">
        <f t="shared" si="3"/>
        <v>0</v>
      </c>
      <c r="H75" s="443"/>
      <c r="I75" s="189">
        <f t="shared" si="0"/>
        <v>0</v>
      </c>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505"/>
      <c r="AY75" s="505"/>
      <c r="AZ75" s="505"/>
      <c r="BA75" s="505"/>
      <c r="BB75" s="505"/>
      <c r="BC75" s="505"/>
      <c r="BD75" s="505"/>
      <c r="BE75" s="505"/>
      <c r="BF75" s="505"/>
      <c r="BG75" s="505"/>
      <c r="BH75" s="505"/>
      <c r="BI75" s="505"/>
      <c r="BJ75" s="505"/>
      <c r="BK75" s="505"/>
      <c r="BL75" s="505"/>
      <c r="BM75" s="505"/>
      <c r="BN75" s="505"/>
      <c r="BO75" s="505"/>
      <c r="BP75" s="505"/>
      <c r="BQ75" s="505"/>
      <c r="BR75" s="505"/>
      <c r="BS75" s="505"/>
      <c r="BT75" s="505"/>
      <c r="BU75" s="505"/>
      <c r="BV75" s="505"/>
      <c r="BW75" s="505"/>
      <c r="BX75" s="505"/>
      <c r="BY75" s="505"/>
      <c r="BZ75" s="505"/>
      <c r="CA75" s="505"/>
      <c r="CB75" s="505"/>
      <c r="CC75" s="505"/>
      <c r="CD75" s="505"/>
      <c r="CE75" s="505"/>
      <c r="CF75" s="505"/>
      <c r="CG75" s="505"/>
      <c r="CH75" s="505"/>
      <c r="CI75" s="505"/>
      <c r="CJ75" s="505"/>
      <c r="CK75" s="505"/>
      <c r="CL75" s="505"/>
      <c r="CM75" s="505"/>
      <c r="CN75" s="505"/>
      <c r="CO75" s="505"/>
      <c r="CP75" s="505"/>
      <c r="CQ75" s="505"/>
      <c r="CR75" s="505"/>
      <c r="CS75" s="505"/>
      <c r="CT75" s="505"/>
      <c r="CU75" s="505"/>
      <c r="CV75" s="505"/>
      <c r="CW75" s="505"/>
      <c r="CX75" s="505"/>
      <c r="CY75" s="505"/>
      <c r="CZ75" s="505"/>
      <c r="DA75" s="505"/>
      <c r="DB75" s="505"/>
      <c r="DC75" s="505"/>
      <c r="DD75" s="505"/>
      <c r="DE75" s="505"/>
      <c r="DF75" s="189">
        <f t="shared" si="1"/>
        <v>0</v>
      </c>
      <c r="DG75" s="238">
        <f t="shared" si="2"/>
        <v>0</v>
      </c>
      <c r="DH75" s="515"/>
    </row>
    <row r="76" spans="1:112" ht="13.5" customHeight="1">
      <c r="A76" s="698"/>
      <c r="B76" s="698"/>
      <c r="C76" s="696"/>
      <c r="D76" s="697" t="str">
        <f>IFERROR(VLOOKUP(C76,'Accounts Description Data'!$B$2:$C$1128,2,FALSE)," ")</f>
        <v xml:space="preserve"> </v>
      </c>
      <c r="E76" s="442"/>
      <c r="F76" s="699"/>
      <c r="G76" s="189">
        <f t="shared" si="3"/>
        <v>0</v>
      </c>
      <c r="H76" s="443"/>
      <c r="I76" s="189">
        <f t="shared" si="0"/>
        <v>0</v>
      </c>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505"/>
      <c r="AY76" s="505"/>
      <c r="AZ76" s="505"/>
      <c r="BA76" s="505"/>
      <c r="BB76" s="505"/>
      <c r="BC76" s="505"/>
      <c r="BD76" s="505"/>
      <c r="BE76" s="505"/>
      <c r="BF76" s="505"/>
      <c r="BG76" s="505"/>
      <c r="BH76" s="505"/>
      <c r="BI76" s="505"/>
      <c r="BJ76" s="505"/>
      <c r="BK76" s="505"/>
      <c r="BL76" s="505"/>
      <c r="BM76" s="505"/>
      <c r="BN76" s="505"/>
      <c r="BO76" s="505"/>
      <c r="BP76" s="505"/>
      <c r="BQ76" s="505"/>
      <c r="BR76" s="505"/>
      <c r="BS76" s="505"/>
      <c r="BT76" s="505"/>
      <c r="BU76" s="505"/>
      <c r="BV76" s="505"/>
      <c r="BW76" s="505"/>
      <c r="BX76" s="505"/>
      <c r="BY76" s="505"/>
      <c r="BZ76" s="505"/>
      <c r="CA76" s="505"/>
      <c r="CB76" s="505"/>
      <c r="CC76" s="505"/>
      <c r="CD76" s="505"/>
      <c r="CE76" s="505"/>
      <c r="CF76" s="505"/>
      <c r="CG76" s="505"/>
      <c r="CH76" s="505"/>
      <c r="CI76" s="505"/>
      <c r="CJ76" s="505"/>
      <c r="CK76" s="505"/>
      <c r="CL76" s="505"/>
      <c r="CM76" s="505"/>
      <c r="CN76" s="505"/>
      <c r="CO76" s="505"/>
      <c r="CP76" s="505"/>
      <c r="CQ76" s="505"/>
      <c r="CR76" s="505"/>
      <c r="CS76" s="505"/>
      <c r="CT76" s="505"/>
      <c r="CU76" s="505"/>
      <c r="CV76" s="505"/>
      <c r="CW76" s="505"/>
      <c r="CX76" s="505"/>
      <c r="CY76" s="505"/>
      <c r="CZ76" s="505"/>
      <c r="DA76" s="505"/>
      <c r="DB76" s="505"/>
      <c r="DC76" s="505"/>
      <c r="DD76" s="505"/>
      <c r="DE76" s="505"/>
      <c r="DF76" s="189">
        <f t="shared" si="1"/>
        <v>0</v>
      </c>
      <c r="DG76" s="238">
        <f t="shared" si="2"/>
        <v>0</v>
      </c>
      <c r="DH76" s="515"/>
    </row>
    <row r="77" spans="1:112" ht="13.5" customHeight="1">
      <c r="A77" s="698"/>
      <c r="B77" s="698"/>
      <c r="C77" s="696"/>
      <c r="D77" s="697" t="str">
        <f>IFERROR(VLOOKUP(C77,'Accounts Description Data'!$B$2:$C$1128,2,FALSE)," ")</f>
        <v xml:space="preserve"> </v>
      </c>
      <c r="E77" s="442"/>
      <c r="F77" s="699"/>
      <c r="G77" s="189">
        <f>E77+F77</f>
        <v>0</v>
      </c>
      <c r="H77" s="443"/>
      <c r="I77" s="189">
        <f t="shared" si="0"/>
        <v>0</v>
      </c>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505"/>
      <c r="AY77" s="505"/>
      <c r="AZ77" s="505"/>
      <c r="BA77" s="505"/>
      <c r="BB77" s="505"/>
      <c r="BC77" s="505"/>
      <c r="BD77" s="505"/>
      <c r="BE77" s="505"/>
      <c r="BF77" s="505"/>
      <c r="BG77" s="505"/>
      <c r="BH77" s="505"/>
      <c r="BI77" s="505"/>
      <c r="BJ77" s="505"/>
      <c r="BK77" s="505"/>
      <c r="BL77" s="505"/>
      <c r="BM77" s="505"/>
      <c r="BN77" s="505"/>
      <c r="BO77" s="505"/>
      <c r="BP77" s="505"/>
      <c r="BQ77" s="505"/>
      <c r="BR77" s="505"/>
      <c r="BS77" s="505"/>
      <c r="BT77" s="505"/>
      <c r="BU77" s="505"/>
      <c r="BV77" s="505"/>
      <c r="BW77" s="505"/>
      <c r="BX77" s="505"/>
      <c r="BY77" s="505"/>
      <c r="BZ77" s="505"/>
      <c r="CA77" s="505"/>
      <c r="CB77" s="505"/>
      <c r="CC77" s="505"/>
      <c r="CD77" s="505"/>
      <c r="CE77" s="505"/>
      <c r="CF77" s="505"/>
      <c r="CG77" s="505"/>
      <c r="CH77" s="505"/>
      <c r="CI77" s="505"/>
      <c r="CJ77" s="505"/>
      <c r="CK77" s="505"/>
      <c r="CL77" s="505"/>
      <c r="CM77" s="505"/>
      <c r="CN77" s="505"/>
      <c r="CO77" s="505"/>
      <c r="CP77" s="505"/>
      <c r="CQ77" s="505"/>
      <c r="CR77" s="505"/>
      <c r="CS77" s="505"/>
      <c r="CT77" s="505"/>
      <c r="CU77" s="505"/>
      <c r="CV77" s="505"/>
      <c r="CW77" s="505"/>
      <c r="CX77" s="505"/>
      <c r="CY77" s="505"/>
      <c r="CZ77" s="505"/>
      <c r="DA77" s="505"/>
      <c r="DB77" s="505"/>
      <c r="DC77" s="505"/>
      <c r="DD77" s="505"/>
      <c r="DE77" s="505"/>
      <c r="DF77" s="189">
        <f t="shared" si="1"/>
        <v>0</v>
      </c>
      <c r="DG77" s="238">
        <f t="shared" si="2"/>
        <v>0</v>
      </c>
      <c r="DH77" s="515"/>
    </row>
    <row r="78" spans="1:112" ht="13.5" customHeight="1">
      <c r="A78" s="698"/>
      <c r="B78" s="698"/>
      <c r="C78" s="696"/>
      <c r="D78" s="697" t="str">
        <f>IFERROR(VLOOKUP(C78,'Accounts Description Data'!$B$2:$C$1128,2,FALSE)," ")</f>
        <v xml:space="preserve"> </v>
      </c>
      <c r="E78" s="442"/>
      <c r="F78" s="699"/>
      <c r="G78" s="189">
        <f t="shared" si="3"/>
        <v>0</v>
      </c>
      <c r="H78" s="443"/>
      <c r="I78" s="189">
        <f t="shared" si="0"/>
        <v>0</v>
      </c>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505"/>
      <c r="AY78" s="505"/>
      <c r="AZ78" s="505"/>
      <c r="BA78" s="505"/>
      <c r="BB78" s="505"/>
      <c r="BC78" s="505"/>
      <c r="BD78" s="505"/>
      <c r="BE78" s="505"/>
      <c r="BF78" s="505"/>
      <c r="BG78" s="505"/>
      <c r="BH78" s="505"/>
      <c r="BI78" s="505"/>
      <c r="BJ78" s="505"/>
      <c r="BK78" s="505"/>
      <c r="BL78" s="505"/>
      <c r="BM78" s="505"/>
      <c r="BN78" s="505"/>
      <c r="BO78" s="505"/>
      <c r="BP78" s="505"/>
      <c r="BQ78" s="505"/>
      <c r="BR78" s="505"/>
      <c r="BS78" s="505"/>
      <c r="BT78" s="505"/>
      <c r="BU78" s="505"/>
      <c r="BV78" s="505"/>
      <c r="BW78" s="505"/>
      <c r="BX78" s="505"/>
      <c r="BY78" s="505"/>
      <c r="BZ78" s="505"/>
      <c r="CA78" s="505"/>
      <c r="CB78" s="505"/>
      <c r="CC78" s="505"/>
      <c r="CD78" s="505"/>
      <c r="CE78" s="505"/>
      <c r="CF78" s="505"/>
      <c r="CG78" s="505"/>
      <c r="CH78" s="505"/>
      <c r="CI78" s="505"/>
      <c r="CJ78" s="505"/>
      <c r="CK78" s="505"/>
      <c r="CL78" s="505"/>
      <c r="CM78" s="505"/>
      <c r="CN78" s="505"/>
      <c r="CO78" s="505"/>
      <c r="CP78" s="505"/>
      <c r="CQ78" s="505"/>
      <c r="CR78" s="505"/>
      <c r="CS78" s="505"/>
      <c r="CT78" s="505"/>
      <c r="CU78" s="505"/>
      <c r="CV78" s="505"/>
      <c r="CW78" s="505"/>
      <c r="CX78" s="505"/>
      <c r="CY78" s="505"/>
      <c r="CZ78" s="505"/>
      <c r="DA78" s="505"/>
      <c r="DB78" s="505"/>
      <c r="DC78" s="505"/>
      <c r="DD78" s="505"/>
      <c r="DE78" s="505"/>
      <c r="DF78" s="189">
        <f>SUM(J78:DE78)</f>
        <v>0</v>
      </c>
      <c r="DG78" s="238">
        <f t="shared" si="2"/>
        <v>0</v>
      </c>
      <c r="DH78" s="515"/>
    </row>
    <row r="79" spans="1:112" ht="13.5" customHeight="1">
      <c r="A79" s="698"/>
      <c r="B79" s="698"/>
      <c r="C79" s="696"/>
      <c r="D79" s="697" t="str">
        <f>IFERROR(VLOOKUP(C79,'Accounts Description Data'!$B$2:$C$1128,2,FALSE)," ")</f>
        <v xml:space="preserve"> </v>
      </c>
      <c r="E79" s="440"/>
      <c r="F79" s="699"/>
      <c r="G79" s="189">
        <f t="shared" si="3"/>
        <v>0</v>
      </c>
      <c r="H79" s="443"/>
      <c r="I79" s="189">
        <f t="shared" si="0"/>
        <v>0</v>
      </c>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505"/>
      <c r="AY79" s="505"/>
      <c r="AZ79" s="505"/>
      <c r="BA79" s="505"/>
      <c r="BB79" s="505"/>
      <c r="BC79" s="505"/>
      <c r="BD79" s="505"/>
      <c r="BE79" s="505"/>
      <c r="BF79" s="505"/>
      <c r="BG79" s="505"/>
      <c r="BH79" s="505"/>
      <c r="BI79" s="505"/>
      <c r="BJ79" s="505"/>
      <c r="BK79" s="505"/>
      <c r="BL79" s="505"/>
      <c r="BM79" s="505"/>
      <c r="BN79" s="505"/>
      <c r="BO79" s="505"/>
      <c r="BP79" s="505"/>
      <c r="BQ79" s="505"/>
      <c r="BR79" s="505"/>
      <c r="BS79" s="505"/>
      <c r="BT79" s="505"/>
      <c r="BU79" s="505"/>
      <c r="BV79" s="505"/>
      <c r="BW79" s="505"/>
      <c r="BX79" s="505"/>
      <c r="BY79" s="505"/>
      <c r="BZ79" s="505"/>
      <c r="CA79" s="505"/>
      <c r="CB79" s="505"/>
      <c r="CC79" s="505"/>
      <c r="CD79" s="505"/>
      <c r="CE79" s="505"/>
      <c r="CF79" s="505"/>
      <c r="CG79" s="505"/>
      <c r="CH79" s="505"/>
      <c r="CI79" s="505"/>
      <c r="CJ79" s="505"/>
      <c r="CK79" s="505"/>
      <c r="CL79" s="505"/>
      <c r="CM79" s="505"/>
      <c r="CN79" s="505"/>
      <c r="CO79" s="505"/>
      <c r="CP79" s="505"/>
      <c r="CQ79" s="505"/>
      <c r="CR79" s="505"/>
      <c r="CS79" s="505"/>
      <c r="CT79" s="505"/>
      <c r="CU79" s="505"/>
      <c r="CV79" s="505"/>
      <c r="CW79" s="505"/>
      <c r="CX79" s="505"/>
      <c r="CY79" s="505"/>
      <c r="CZ79" s="505"/>
      <c r="DA79" s="505"/>
      <c r="DB79" s="505"/>
      <c r="DC79" s="505"/>
      <c r="DD79" s="505"/>
      <c r="DE79" s="505"/>
      <c r="DF79" s="189">
        <f t="shared" si="1"/>
        <v>0</v>
      </c>
      <c r="DG79" s="238">
        <f t="shared" si="2"/>
        <v>0</v>
      </c>
      <c r="DH79" s="515"/>
    </row>
    <row r="80" spans="1:112" ht="13.5" customHeight="1">
      <c r="A80" s="698"/>
      <c r="B80" s="698"/>
      <c r="C80" s="696"/>
      <c r="D80" s="697" t="str">
        <f>IFERROR(VLOOKUP(C80,'Accounts Description Data'!$B$2:$C$1128,2,FALSE)," ")</f>
        <v xml:space="preserve"> </v>
      </c>
      <c r="E80" s="440"/>
      <c r="F80" s="699"/>
      <c r="G80" s="189">
        <f t="shared" si="3"/>
        <v>0</v>
      </c>
      <c r="H80" s="443"/>
      <c r="I80" s="189">
        <f>+G80-H80</f>
        <v>0</v>
      </c>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505"/>
      <c r="AY80" s="505"/>
      <c r="AZ80" s="505"/>
      <c r="BA80" s="505"/>
      <c r="BB80" s="505"/>
      <c r="BC80" s="505"/>
      <c r="BD80" s="505"/>
      <c r="BE80" s="505"/>
      <c r="BF80" s="505"/>
      <c r="BG80" s="505"/>
      <c r="BH80" s="505"/>
      <c r="BI80" s="505"/>
      <c r="BJ80" s="505"/>
      <c r="BK80" s="505"/>
      <c r="BL80" s="505"/>
      <c r="BM80" s="505"/>
      <c r="BN80" s="505"/>
      <c r="BO80" s="505"/>
      <c r="BP80" s="505"/>
      <c r="BQ80" s="505"/>
      <c r="BR80" s="505"/>
      <c r="BS80" s="505"/>
      <c r="BT80" s="505"/>
      <c r="BU80" s="505"/>
      <c r="BV80" s="505"/>
      <c r="BW80" s="505"/>
      <c r="BX80" s="505"/>
      <c r="BY80" s="505"/>
      <c r="BZ80" s="505"/>
      <c r="CA80" s="505"/>
      <c r="CB80" s="505"/>
      <c r="CC80" s="505"/>
      <c r="CD80" s="505"/>
      <c r="CE80" s="505"/>
      <c r="CF80" s="505"/>
      <c r="CG80" s="505"/>
      <c r="CH80" s="505"/>
      <c r="CI80" s="505"/>
      <c r="CJ80" s="505"/>
      <c r="CK80" s="505"/>
      <c r="CL80" s="505"/>
      <c r="CM80" s="505"/>
      <c r="CN80" s="505"/>
      <c r="CO80" s="505"/>
      <c r="CP80" s="505"/>
      <c r="CQ80" s="505"/>
      <c r="CR80" s="505"/>
      <c r="CS80" s="505"/>
      <c r="CT80" s="505"/>
      <c r="CU80" s="505"/>
      <c r="CV80" s="505"/>
      <c r="CW80" s="505"/>
      <c r="CX80" s="505"/>
      <c r="CY80" s="505"/>
      <c r="CZ80" s="505"/>
      <c r="DA80" s="505"/>
      <c r="DB80" s="505"/>
      <c r="DC80" s="505"/>
      <c r="DD80" s="505"/>
      <c r="DE80" s="505"/>
      <c r="DF80" s="189">
        <f t="shared" si="1"/>
        <v>0</v>
      </c>
      <c r="DG80" s="238">
        <f>DF80-I80</f>
        <v>0</v>
      </c>
      <c r="DH80" s="515"/>
    </row>
    <row r="81" spans="1:112" ht="12.75" customHeight="1">
      <c r="A81" s="695"/>
      <c r="B81" s="695"/>
      <c r="C81" s="698"/>
      <c r="D81" s="697" t="str">
        <f>IFERROR(VLOOKUP(C81,'Accounts Description Data'!$B$2:$C$1128,2,FALSE)," ")</f>
        <v xml:space="preserve"> </v>
      </c>
      <c r="E81" s="442"/>
      <c r="F81" s="701"/>
      <c r="G81" s="189">
        <f>E81+F81</f>
        <v>0</v>
      </c>
      <c r="H81" s="443"/>
      <c r="I81" s="189">
        <f>+G81-H81</f>
        <v>0</v>
      </c>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505"/>
      <c r="AY81" s="505"/>
      <c r="AZ81" s="505"/>
      <c r="BA81" s="505"/>
      <c r="BB81" s="505"/>
      <c r="BC81" s="505"/>
      <c r="BD81" s="505"/>
      <c r="BE81" s="505"/>
      <c r="BF81" s="505"/>
      <c r="BG81" s="505"/>
      <c r="BH81" s="505"/>
      <c r="BI81" s="505"/>
      <c r="BJ81" s="505"/>
      <c r="BK81" s="505"/>
      <c r="BL81" s="505"/>
      <c r="BM81" s="505"/>
      <c r="BN81" s="505"/>
      <c r="BO81" s="505"/>
      <c r="BP81" s="505"/>
      <c r="BQ81" s="505"/>
      <c r="BR81" s="505"/>
      <c r="BS81" s="505"/>
      <c r="BT81" s="505"/>
      <c r="BU81" s="505"/>
      <c r="BV81" s="505"/>
      <c r="BW81" s="505"/>
      <c r="BX81" s="505"/>
      <c r="BY81" s="505"/>
      <c r="BZ81" s="505"/>
      <c r="CA81" s="505"/>
      <c r="CB81" s="505"/>
      <c r="CC81" s="505"/>
      <c r="CD81" s="505"/>
      <c r="CE81" s="505"/>
      <c r="CF81" s="505"/>
      <c r="CG81" s="505"/>
      <c r="CH81" s="505"/>
      <c r="CI81" s="505"/>
      <c r="CJ81" s="505"/>
      <c r="CK81" s="505"/>
      <c r="CL81" s="505"/>
      <c r="CM81" s="505"/>
      <c r="CN81" s="505"/>
      <c r="CO81" s="505"/>
      <c r="CP81" s="505"/>
      <c r="CQ81" s="505"/>
      <c r="CR81" s="505"/>
      <c r="CS81" s="505"/>
      <c r="CT81" s="505"/>
      <c r="CU81" s="505"/>
      <c r="CV81" s="505"/>
      <c r="CW81" s="505"/>
      <c r="CX81" s="505"/>
      <c r="CY81" s="505"/>
      <c r="CZ81" s="505"/>
      <c r="DA81" s="505"/>
      <c r="DB81" s="505"/>
      <c r="DC81" s="505"/>
      <c r="DD81" s="505"/>
      <c r="DE81" s="505"/>
      <c r="DF81" s="189">
        <f t="shared" si="1"/>
        <v>0</v>
      </c>
      <c r="DG81" s="238">
        <f>DF81-I81</f>
        <v>0</v>
      </c>
      <c r="DH81" s="515"/>
    </row>
    <row r="82" spans="1:112" ht="20.25" customHeight="1" thickBot="1">
      <c r="A82"/>
      <c r="B82"/>
      <c r="C82"/>
      <c r="D82" s="131" t="s">
        <v>3178</v>
      </c>
      <c r="E82" s="529">
        <f t="shared" ref="E82:J82" si="4">SUM(E45:E81)</f>
        <v>0</v>
      </c>
      <c r="F82" s="529">
        <f t="shared" si="4"/>
        <v>0</v>
      </c>
      <c r="G82" s="529">
        <f t="shared" si="4"/>
        <v>0</v>
      </c>
      <c r="H82" s="529">
        <f t="shared" si="4"/>
        <v>0</v>
      </c>
      <c r="I82" s="529">
        <f t="shared" si="4"/>
        <v>0</v>
      </c>
      <c r="J82" s="529">
        <f t="shared" si="4"/>
        <v>0</v>
      </c>
      <c r="K82" s="529">
        <f t="shared" ref="K82" si="5">SUM(K45:K81)</f>
        <v>0</v>
      </c>
      <c r="L82" s="529">
        <f t="shared" ref="L82:AV82" si="6">SUM(L45:L81)</f>
        <v>0</v>
      </c>
      <c r="M82" s="529">
        <f>SUM(M45:M81)</f>
        <v>0</v>
      </c>
      <c r="N82" s="529">
        <f>SUM(N45:N81)</f>
        <v>0</v>
      </c>
      <c r="O82" s="529">
        <f t="shared" si="6"/>
        <v>0</v>
      </c>
      <c r="P82" s="529">
        <f t="shared" si="6"/>
        <v>0</v>
      </c>
      <c r="Q82" s="529">
        <f t="shared" si="6"/>
        <v>0</v>
      </c>
      <c r="R82" s="529">
        <f t="shared" si="6"/>
        <v>0</v>
      </c>
      <c r="S82" s="529">
        <f t="shared" si="6"/>
        <v>0</v>
      </c>
      <c r="T82" s="529">
        <f t="shared" si="6"/>
        <v>0</v>
      </c>
      <c r="U82" s="529">
        <f t="shared" si="6"/>
        <v>0</v>
      </c>
      <c r="V82" s="529">
        <f t="shared" si="6"/>
        <v>0</v>
      </c>
      <c r="W82" s="529">
        <f t="shared" si="6"/>
        <v>0</v>
      </c>
      <c r="X82" s="529">
        <f>SUM(X45:X81)</f>
        <v>0</v>
      </c>
      <c r="Y82" s="529">
        <f t="shared" si="6"/>
        <v>0</v>
      </c>
      <c r="Z82" s="529">
        <f t="shared" si="6"/>
        <v>0</v>
      </c>
      <c r="AA82" s="529">
        <f t="shared" si="6"/>
        <v>0</v>
      </c>
      <c r="AB82" s="529">
        <f t="shared" si="6"/>
        <v>0</v>
      </c>
      <c r="AC82" s="529">
        <f t="shared" si="6"/>
        <v>0</v>
      </c>
      <c r="AD82" s="529">
        <f t="shared" si="6"/>
        <v>0</v>
      </c>
      <c r="AE82" s="529">
        <f t="shared" si="6"/>
        <v>0</v>
      </c>
      <c r="AF82" s="529">
        <f t="shared" si="6"/>
        <v>0</v>
      </c>
      <c r="AG82" s="529">
        <f t="shared" si="6"/>
        <v>0</v>
      </c>
      <c r="AH82" s="529">
        <f t="shared" si="6"/>
        <v>0</v>
      </c>
      <c r="AI82" s="529">
        <f t="shared" si="6"/>
        <v>0</v>
      </c>
      <c r="AJ82" s="529">
        <f t="shared" si="6"/>
        <v>0</v>
      </c>
      <c r="AK82" s="529">
        <f t="shared" si="6"/>
        <v>0</v>
      </c>
      <c r="AL82" s="529">
        <f t="shared" si="6"/>
        <v>0</v>
      </c>
      <c r="AM82" s="529">
        <f t="shared" si="6"/>
        <v>0</v>
      </c>
      <c r="AN82" s="529">
        <f t="shared" si="6"/>
        <v>0</v>
      </c>
      <c r="AO82" s="529">
        <f t="shared" si="6"/>
        <v>0</v>
      </c>
      <c r="AP82" s="529">
        <f t="shared" si="6"/>
        <v>0</v>
      </c>
      <c r="AQ82" s="529">
        <f t="shared" si="6"/>
        <v>0</v>
      </c>
      <c r="AR82" s="529">
        <f t="shared" si="6"/>
        <v>0</v>
      </c>
      <c r="AS82" s="529">
        <f t="shared" si="6"/>
        <v>0</v>
      </c>
      <c r="AT82" s="529">
        <f t="shared" si="6"/>
        <v>0</v>
      </c>
      <c r="AU82" s="529">
        <f t="shared" si="6"/>
        <v>0</v>
      </c>
      <c r="AV82" s="529">
        <f t="shared" si="6"/>
        <v>0</v>
      </c>
      <c r="AW82" s="529">
        <f>SUM(AW45:AW81)</f>
        <v>0</v>
      </c>
      <c r="AX82" s="529">
        <f t="shared" ref="AX82:BC82" si="7">SUM(AX45:AX81)</f>
        <v>0</v>
      </c>
      <c r="AY82" s="529">
        <f>SUM(AY45:AY81)</f>
        <v>0</v>
      </c>
      <c r="AZ82" s="529">
        <f t="shared" si="7"/>
        <v>0</v>
      </c>
      <c r="BA82" s="529">
        <f t="shared" si="7"/>
        <v>0</v>
      </c>
      <c r="BB82" s="529">
        <f t="shared" si="7"/>
        <v>0</v>
      </c>
      <c r="BC82" s="529">
        <f t="shared" si="7"/>
        <v>0</v>
      </c>
      <c r="BD82" s="529">
        <f>SUM(BD45:BD81)</f>
        <v>0</v>
      </c>
      <c r="BE82" s="529">
        <f t="shared" ref="BE82:DD82" si="8">SUM(BE45:BE81)</f>
        <v>0</v>
      </c>
      <c r="BF82" s="529">
        <f t="shared" si="8"/>
        <v>0</v>
      </c>
      <c r="BG82" s="529">
        <f t="shared" si="8"/>
        <v>0</v>
      </c>
      <c r="BH82" s="529">
        <f t="shared" si="8"/>
        <v>0</v>
      </c>
      <c r="BI82" s="529">
        <f t="shared" si="8"/>
        <v>0</v>
      </c>
      <c r="BJ82" s="529">
        <f t="shared" si="8"/>
        <v>0</v>
      </c>
      <c r="BK82" s="529">
        <f t="shared" si="8"/>
        <v>0</v>
      </c>
      <c r="BL82" s="529">
        <f t="shared" si="8"/>
        <v>0</v>
      </c>
      <c r="BM82" s="529">
        <f t="shared" si="8"/>
        <v>0</v>
      </c>
      <c r="BN82" s="529">
        <f t="shared" si="8"/>
        <v>0</v>
      </c>
      <c r="BO82" s="529">
        <f t="shared" si="8"/>
        <v>0</v>
      </c>
      <c r="BP82" s="529">
        <f t="shared" si="8"/>
        <v>0</v>
      </c>
      <c r="BQ82" s="529">
        <f t="shared" si="8"/>
        <v>0</v>
      </c>
      <c r="BR82" s="529">
        <f t="shared" si="8"/>
        <v>0</v>
      </c>
      <c r="BS82" s="529">
        <f t="shared" si="8"/>
        <v>0</v>
      </c>
      <c r="BT82" s="529">
        <f t="shared" si="8"/>
        <v>0</v>
      </c>
      <c r="BU82" s="529">
        <f t="shared" si="8"/>
        <v>0</v>
      </c>
      <c r="BV82" s="529">
        <f t="shared" si="8"/>
        <v>0</v>
      </c>
      <c r="BW82" s="529">
        <f t="shared" si="8"/>
        <v>0</v>
      </c>
      <c r="BX82" s="529">
        <f t="shared" si="8"/>
        <v>0</v>
      </c>
      <c r="BY82" s="529">
        <f t="shared" si="8"/>
        <v>0</v>
      </c>
      <c r="BZ82" s="529">
        <f t="shared" si="8"/>
        <v>0</v>
      </c>
      <c r="CA82" s="529">
        <f t="shared" si="8"/>
        <v>0</v>
      </c>
      <c r="CB82" s="529">
        <f t="shared" si="8"/>
        <v>0</v>
      </c>
      <c r="CC82" s="529">
        <f t="shared" si="8"/>
        <v>0</v>
      </c>
      <c r="CD82" s="529">
        <f t="shared" si="8"/>
        <v>0</v>
      </c>
      <c r="CE82" s="529">
        <f t="shared" si="8"/>
        <v>0</v>
      </c>
      <c r="CF82" s="529">
        <f t="shared" si="8"/>
        <v>0</v>
      </c>
      <c r="CG82" s="529">
        <f t="shared" si="8"/>
        <v>0</v>
      </c>
      <c r="CH82" s="529">
        <f t="shared" si="8"/>
        <v>0</v>
      </c>
      <c r="CI82" s="529">
        <f t="shared" si="8"/>
        <v>0</v>
      </c>
      <c r="CJ82" s="529">
        <f t="shared" si="8"/>
        <v>0</v>
      </c>
      <c r="CK82" s="529">
        <f t="shared" si="8"/>
        <v>0</v>
      </c>
      <c r="CL82" s="529">
        <f t="shared" si="8"/>
        <v>0</v>
      </c>
      <c r="CM82" s="529">
        <f t="shared" si="8"/>
        <v>0</v>
      </c>
      <c r="CN82" s="529">
        <f t="shared" si="8"/>
        <v>0</v>
      </c>
      <c r="CO82" s="529">
        <f t="shared" si="8"/>
        <v>0</v>
      </c>
      <c r="CP82" s="529">
        <f t="shared" si="8"/>
        <v>0</v>
      </c>
      <c r="CQ82" s="529">
        <f t="shared" si="8"/>
        <v>0</v>
      </c>
      <c r="CR82" s="529">
        <f t="shared" si="8"/>
        <v>0</v>
      </c>
      <c r="CS82" s="529">
        <f t="shared" si="8"/>
        <v>0</v>
      </c>
      <c r="CT82" s="529">
        <f t="shared" si="8"/>
        <v>0</v>
      </c>
      <c r="CU82" s="529">
        <f t="shared" si="8"/>
        <v>0</v>
      </c>
      <c r="CV82" s="529">
        <f t="shared" si="8"/>
        <v>0</v>
      </c>
      <c r="CW82" s="529">
        <f t="shared" si="8"/>
        <v>0</v>
      </c>
      <c r="CX82" s="529">
        <f t="shared" si="8"/>
        <v>0</v>
      </c>
      <c r="CY82" s="529">
        <f t="shared" si="8"/>
        <v>0</v>
      </c>
      <c r="CZ82" s="529">
        <f t="shared" si="8"/>
        <v>0</v>
      </c>
      <c r="DA82" s="529">
        <f t="shared" si="8"/>
        <v>0</v>
      </c>
      <c r="DB82" s="529">
        <f t="shared" si="8"/>
        <v>0</v>
      </c>
      <c r="DC82" s="529">
        <f t="shared" si="8"/>
        <v>0</v>
      </c>
      <c r="DD82" s="529">
        <f t="shared" si="8"/>
        <v>0</v>
      </c>
      <c r="DE82" s="529">
        <f>SUM(DE45:DE81)</f>
        <v>0</v>
      </c>
      <c r="DF82" s="529">
        <f>SUM(DF45:DF81)</f>
        <v>0</v>
      </c>
      <c r="DG82" s="529">
        <f>SUM(DG45:DG81)</f>
        <v>0</v>
      </c>
      <c r="DH82" s="445"/>
    </row>
    <row r="83" spans="1:112" ht="18" customHeight="1" thickTop="1">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row>
    <row r="84" spans="1:112">
      <c r="B84" s="229"/>
      <c r="C84" s="230"/>
      <c r="D84" s="231" t="s">
        <v>3158</v>
      </c>
      <c r="E84" s="446">
        <f>SUMIF($B$45:$B$81,"N",E45:E81)</f>
        <v>0</v>
      </c>
      <c r="F84" s="446">
        <f t="shared" ref="F84:J84" si="9">SUMIF($B$45:$B$81,"N",F45:F81)</f>
        <v>0</v>
      </c>
      <c r="G84" s="446">
        <f t="shared" si="9"/>
        <v>0</v>
      </c>
      <c r="H84" s="446">
        <f t="shared" si="9"/>
        <v>0</v>
      </c>
      <c r="I84" s="446">
        <f t="shared" si="9"/>
        <v>0</v>
      </c>
      <c r="J84" s="446">
        <f t="shared" si="9"/>
        <v>0</v>
      </c>
      <c r="K84" s="446">
        <f t="shared" ref="K84:BD84" si="10">SUMIF($B$45:$B$81,"N",K45:K81)</f>
        <v>0</v>
      </c>
      <c r="L84" s="446">
        <f t="shared" si="10"/>
        <v>0</v>
      </c>
      <c r="M84" s="446">
        <f t="shared" si="10"/>
        <v>0</v>
      </c>
      <c r="N84" s="446">
        <f t="shared" si="10"/>
        <v>0</v>
      </c>
      <c r="O84" s="446">
        <f t="shared" si="10"/>
        <v>0</v>
      </c>
      <c r="P84" s="446">
        <f t="shared" si="10"/>
        <v>0</v>
      </c>
      <c r="Q84" s="446">
        <f t="shared" si="10"/>
        <v>0</v>
      </c>
      <c r="R84" s="446">
        <f t="shared" si="10"/>
        <v>0</v>
      </c>
      <c r="S84" s="446">
        <f t="shared" si="10"/>
        <v>0</v>
      </c>
      <c r="T84" s="446">
        <f t="shared" si="10"/>
        <v>0</v>
      </c>
      <c r="U84" s="446">
        <f t="shared" si="10"/>
        <v>0</v>
      </c>
      <c r="V84" s="446">
        <f t="shared" si="10"/>
        <v>0</v>
      </c>
      <c r="W84" s="446">
        <f t="shared" si="10"/>
        <v>0</v>
      </c>
      <c r="X84" s="446">
        <f t="shared" si="10"/>
        <v>0</v>
      </c>
      <c r="Y84" s="446">
        <f t="shared" si="10"/>
        <v>0</v>
      </c>
      <c r="Z84" s="446">
        <f t="shared" si="10"/>
        <v>0</v>
      </c>
      <c r="AA84" s="446">
        <f t="shared" si="10"/>
        <v>0</v>
      </c>
      <c r="AB84" s="446">
        <f t="shared" si="10"/>
        <v>0</v>
      </c>
      <c r="AC84" s="446">
        <f t="shared" si="10"/>
        <v>0</v>
      </c>
      <c r="AD84" s="446">
        <f t="shared" si="10"/>
        <v>0</v>
      </c>
      <c r="AE84" s="446">
        <f t="shared" si="10"/>
        <v>0</v>
      </c>
      <c r="AF84" s="446">
        <f t="shared" si="10"/>
        <v>0</v>
      </c>
      <c r="AG84" s="446">
        <f t="shared" si="10"/>
        <v>0</v>
      </c>
      <c r="AH84" s="446">
        <f t="shared" si="10"/>
        <v>0</v>
      </c>
      <c r="AI84" s="446">
        <f t="shared" si="10"/>
        <v>0</v>
      </c>
      <c r="AJ84" s="446">
        <f t="shared" si="10"/>
        <v>0</v>
      </c>
      <c r="AK84" s="446">
        <f t="shared" si="10"/>
        <v>0</v>
      </c>
      <c r="AL84" s="446">
        <f t="shared" si="10"/>
        <v>0</v>
      </c>
      <c r="AM84" s="446">
        <f t="shared" si="10"/>
        <v>0</v>
      </c>
      <c r="AN84" s="446">
        <f t="shared" si="10"/>
        <v>0</v>
      </c>
      <c r="AO84" s="446">
        <f t="shared" si="10"/>
        <v>0</v>
      </c>
      <c r="AP84" s="446">
        <f t="shared" si="10"/>
        <v>0</v>
      </c>
      <c r="AQ84" s="446">
        <f t="shared" si="10"/>
        <v>0</v>
      </c>
      <c r="AR84" s="446">
        <f t="shared" si="10"/>
        <v>0</v>
      </c>
      <c r="AS84" s="446">
        <f t="shared" si="10"/>
        <v>0</v>
      </c>
      <c r="AT84" s="446">
        <f t="shared" si="10"/>
        <v>0</v>
      </c>
      <c r="AU84" s="446">
        <f t="shared" si="10"/>
        <v>0</v>
      </c>
      <c r="AV84" s="446">
        <f t="shared" si="10"/>
        <v>0</v>
      </c>
      <c r="AW84" s="446">
        <f t="shared" ref="AW84:BB84" si="11">SUMIF($B$45:$B$81,"N",AW45:AW81)</f>
        <v>0</v>
      </c>
      <c r="AX84" s="446">
        <f t="shared" si="11"/>
        <v>0</v>
      </c>
      <c r="AY84" s="446">
        <f t="shared" si="11"/>
        <v>0</v>
      </c>
      <c r="AZ84" s="446">
        <f t="shared" si="11"/>
        <v>0</v>
      </c>
      <c r="BA84" s="446">
        <f t="shared" si="11"/>
        <v>0</v>
      </c>
      <c r="BB84" s="446">
        <f t="shared" si="11"/>
        <v>0</v>
      </c>
      <c r="BC84" s="446">
        <f t="shared" si="10"/>
        <v>0</v>
      </c>
      <c r="BD84" s="446">
        <f t="shared" si="10"/>
        <v>0</v>
      </c>
      <c r="BE84" s="446">
        <f>SUMIF($B$45:$B$81,"N",BE45:BE81)</f>
        <v>0</v>
      </c>
      <c r="BF84" s="446">
        <f t="shared" ref="BF84:DD84" si="12">SUMIF($B$45:$B$81,"N",BF45:BF81)</f>
        <v>0</v>
      </c>
      <c r="BG84" s="446">
        <f t="shared" si="12"/>
        <v>0</v>
      </c>
      <c r="BH84" s="446">
        <f t="shared" si="12"/>
        <v>0</v>
      </c>
      <c r="BI84" s="446">
        <f t="shared" si="12"/>
        <v>0</v>
      </c>
      <c r="BJ84" s="446">
        <f t="shared" si="12"/>
        <v>0</v>
      </c>
      <c r="BK84" s="446">
        <f t="shared" si="12"/>
        <v>0</v>
      </c>
      <c r="BL84" s="446">
        <f t="shared" si="12"/>
        <v>0</v>
      </c>
      <c r="BM84" s="446">
        <f t="shared" si="12"/>
        <v>0</v>
      </c>
      <c r="BN84" s="446">
        <f t="shared" si="12"/>
        <v>0</v>
      </c>
      <c r="BO84" s="446">
        <f t="shared" si="12"/>
        <v>0</v>
      </c>
      <c r="BP84" s="446">
        <f t="shared" si="12"/>
        <v>0</v>
      </c>
      <c r="BQ84" s="446">
        <f t="shared" si="12"/>
        <v>0</v>
      </c>
      <c r="BR84" s="446">
        <f t="shared" si="12"/>
        <v>0</v>
      </c>
      <c r="BS84" s="446">
        <f t="shared" si="12"/>
        <v>0</v>
      </c>
      <c r="BT84" s="446">
        <f t="shared" si="12"/>
        <v>0</v>
      </c>
      <c r="BU84" s="446">
        <f t="shared" si="12"/>
        <v>0</v>
      </c>
      <c r="BV84" s="446">
        <f t="shared" si="12"/>
        <v>0</v>
      </c>
      <c r="BW84" s="446">
        <f t="shared" si="12"/>
        <v>0</v>
      </c>
      <c r="BX84" s="446">
        <f t="shared" si="12"/>
        <v>0</v>
      </c>
      <c r="BY84" s="446">
        <f t="shared" si="12"/>
        <v>0</v>
      </c>
      <c r="BZ84" s="446">
        <f t="shared" si="12"/>
        <v>0</v>
      </c>
      <c r="CA84" s="446">
        <f t="shared" si="12"/>
        <v>0</v>
      </c>
      <c r="CB84" s="446">
        <f t="shared" si="12"/>
        <v>0</v>
      </c>
      <c r="CC84" s="446">
        <f t="shared" si="12"/>
        <v>0</v>
      </c>
      <c r="CD84" s="446">
        <f t="shared" si="12"/>
        <v>0</v>
      </c>
      <c r="CE84" s="446">
        <f t="shared" si="12"/>
        <v>0</v>
      </c>
      <c r="CF84" s="446">
        <f t="shared" si="12"/>
        <v>0</v>
      </c>
      <c r="CG84" s="446">
        <f t="shared" si="12"/>
        <v>0</v>
      </c>
      <c r="CH84" s="446">
        <f t="shared" si="12"/>
        <v>0</v>
      </c>
      <c r="CI84" s="446">
        <f t="shared" si="12"/>
        <v>0</v>
      </c>
      <c r="CJ84" s="446">
        <f t="shared" si="12"/>
        <v>0</v>
      </c>
      <c r="CK84" s="446">
        <f t="shared" si="12"/>
        <v>0</v>
      </c>
      <c r="CL84" s="446">
        <f t="shared" si="12"/>
        <v>0</v>
      </c>
      <c r="CM84" s="446">
        <f t="shared" si="12"/>
        <v>0</v>
      </c>
      <c r="CN84" s="446">
        <f t="shared" si="12"/>
        <v>0</v>
      </c>
      <c r="CO84" s="446">
        <f t="shared" si="12"/>
        <v>0</v>
      </c>
      <c r="CP84" s="446">
        <f t="shared" si="12"/>
        <v>0</v>
      </c>
      <c r="CQ84" s="446">
        <f t="shared" si="12"/>
        <v>0</v>
      </c>
      <c r="CR84" s="446">
        <f t="shared" si="12"/>
        <v>0</v>
      </c>
      <c r="CS84" s="446">
        <f t="shared" si="12"/>
        <v>0</v>
      </c>
      <c r="CT84" s="446">
        <f t="shared" si="12"/>
        <v>0</v>
      </c>
      <c r="CU84" s="446">
        <f t="shared" si="12"/>
        <v>0</v>
      </c>
      <c r="CV84" s="446">
        <f t="shared" si="12"/>
        <v>0</v>
      </c>
      <c r="CW84" s="446">
        <f t="shared" si="12"/>
        <v>0</v>
      </c>
      <c r="CX84" s="446">
        <f t="shared" si="12"/>
        <v>0</v>
      </c>
      <c r="CY84" s="446">
        <f t="shared" si="12"/>
        <v>0</v>
      </c>
      <c r="CZ84" s="446">
        <f t="shared" si="12"/>
        <v>0</v>
      </c>
      <c r="DA84" s="446">
        <f t="shared" si="12"/>
        <v>0</v>
      </c>
      <c r="DB84" s="446">
        <f t="shared" si="12"/>
        <v>0</v>
      </c>
      <c r="DC84" s="446">
        <f t="shared" si="12"/>
        <v>0</v>
      </c>
      <c r="DD84" s="446">
        <f t="shared" si="12"/>
        <v>0</v>
      </c>
      <c r="DE84" s="446">
        <f>SUMIF($B$45:$B$81,"N",DE45:DE81)</f>
        <v>0</v>
      </c>
      <c r="DF84" s="401"/>
    </row>
    <row r="85" spans="1:112">
      <c r="B85" s="232"/>
      <c r="C85" s="233"/>
      <c r="D85" s="234" t="s">
        <v>3260</v>
      </c>
      <c r="E85" s="447">
        <f>SUMIF($B$45:$B$81,"Y",E45:E81)</f>
        <v>0</v>
      </c>
      <c r="F85" s="447">
        <f t="shared" ref="F85:J85" si="13">SUMIF($B$45:$B$81,"Y",F45:F81)</f>
        <v>0</v>
      </c>
      <c r="G85" s="447">
        <f t="shared" si="13"/>
        <v>0</v>
      </c>
      <c r="H85" s="447">
        <f t="shared" si="13"/>
        <v>0</v>
      </c>
      <c r="I85" s="447">
        <f t="shared" si="13"/>
        <v>0</v>
      </c>
      <c r="J85" s="447">
        <f t="shared" si="13"/>
        <v>0</v>
      </c>
      <c r="K85" s="447">
        <f t="shared" ref="K85:BB85" si="14">SUMIF($B$45:$B$81,"Y",K45:K81)</f>
        <v>0</v>
      </c>
      <c r="L85" s="447">
        <f t="shared" si="14"/>
        <v>0</v>
      </c>
      <c r="M85" s="447">
        <f t="shared" si="14"/>
        <v>0</v>
      </c>
      <c r="N85" s="447">
        <f t="shared" si="14"/>
        <v>0</v>
      </c>
      <c r="O85" s="447">
        <f t="shared" si="14"/>
        <v>0</v>
      </c>
      <c r="P85" s="447">
        <f t="shared" si="14"/>
        <v>0</v>
      </c>
      <c r="Q85" s="447">
        <f t="shared" si="14"/>
        <v>0</v>
      </c>
      <c r="R85" s="447">
        <f t="shared" si="14"/>
        <v>0</v>
      </c>
      <c r="S85" s="447">
        <f t="shared" si="14"/>
        <v>0</v>
      </c>
      <c r="T85" s="447">
        <f t="shared" si="14"/>
        <v>0</v>
      </c>
      <c r="U85" s="447">
        <f t="shared" si="14"/>
        <v>0</v>
      </c>
      <c r="V85" s="447">
        <f t="shared" si="14"/>
        <v>0</v>
      </c>
      <c r="W85" s="447">
        <f t="shared" si="14"/>
        <v>0</v>
      </c>
      <c r="X85" s="447">
        <f t="shared" si="14"/>
        <v>0</v>
      </c>
      <c r="Y85" s="447">
        <f t="shared" si="14"/>
        <v>0</v>
      </c>
      <c r="Z85" s="447">
        <f t="shared" si="14"/>
        <v>0</v>
      </c>
      <c r="AA85" s="447">
        <f t="shared" si="14"/>
        <v>0</v>
      </c>
      <c r="AB85" s="447">
        <f t="shared" si="14"/>
        <v>0</v>
      </c>
      <c r="AC85" s="447">
        <f t="shared" si="14"/>
        <v>0</v>
      </c>
      <c r="AD85" s="447">
        <f t="shared" si="14"/>
        <v>0</v>
      </c>
      <c r="AE85" s="447">
        <f t="shared" si="14"/>
        <v>0</v>
      </c>
      <c r="AF85" s="447">
        <f t="shared" si="14"/>
        <v>0</v>
      </c>
      <c r="AG85" s="447">
        <f t="shared" si="14"/>
        <v>0</v>
      </c>
      <c r="AH85" s="447">
        <f t="shared" si="14"/>
        <v>0</v>
      </c>
      <c r="AI85" s="447">
        <f t="shared" si="14"/>
        <v>0</v>
      </c>
      <c r="AJ85" s="447">
        <f t="shared" si="14"/>
        <v>0</v>
      </c>
      <c r="AK85" s="447">
        <f t="shared" si="14"/>
        <v>0</v>
      </c>
      <c r="AL85" s="447">
        <f t="shared" si="14"/>
        <v>0</v>
      </c>
      <c r="AM85" s="447">
        <f t="shared" si="14"/>
        <v>0</v>
      </c>
      <c r="AN85" s="447">
        <f t="shared" si="14"/>
        <v>0</v>
      </c>
      <c r="AO85" s="447">
        <f t="shared" si="14"/>
        <v>0</v>
      </c>
      <c r="AP85" s="447">
        <f t="shared" si="14"/>
        <v>0</v>
      </c>
      <c r="AQ85" s="447">
        <f t="shared" si="14"/>
        <v>0</v>
      </c>
      <c r="AR85" s="447">
        <f t="shared" si="14"/>
        <v>0</v>
      </c>
      <c r="AS85" s="447">
        <f t="shared" si="14"/>
        <v>0</v>
      </c>
      <c r="AT85" s="447">
        <f t="shared" si="14"/>
        <v>0</v>
      </c>
      <c r="AU85" s="447">
        <f t="shared" si="14"/>
        <v>0</v>
      </c>
      <c r="AV85" s="447">
        <f t="shared" si="14"/>
        <v>0</v>
      </c>
      <c r="AW85" s="447">
        <f t="shared" si="14"/>
        <v>0</v>
      </c>
      <c r="AX85" s="447">
        <f>SUMIF($B$45:$B$81,"Y",AX45:AX81)</f>
        <v>0</v>
      </c>
      <c r="AY85" s="447">
        <f t="shared" si="14"/>
        <v>0</v>
      </c>
      <c r="AZ85" s="447">
        <f>SUMIF($B$45:$B$81,"Y",AZ45:AZ81)</f>
        <v>0</v>
      </c>
      <c r="BA85" s="447">
        <f t="shared" si="14"/>
        <v>0</v>
      </c>
      <c r="BB85" s="447">
        <f t="shared" si="14"/>
        <v>0</v>
      </c>
      <c r="BC85" s="447">
        <f>SUMIF($B$45:$B$81,"Y",BC45:BC81)</f>
        <v>0</v>
      </c>
      <c r="BD85" s="447">
        <f>SUMIF($B$45:$B$81,"Y",BD45:BD81)</f>
        <v>0</v>
      </c>
      <c r="BE85" s="447">
        <f t="shared" ref="BE85:DD85" si="15">SUMIF($B$45:$B$81,"Y",BE45:BE81)</f>
        <v>0</v>
      </c>
      <c r="BF85" s="447">
        <f t="shared" si="15"/>
        <v>0</v>
      </c>
      <c r="BG85" s="447">
        <f t="shared" si="15"/>
        <v>0</v>
      </c>
      <c r="BH85" s="447">
        <f t="shared" si="15"/>
        <v>0</v>
      </c>
      <c r="BI85" s="447">
        <f t="shared" si="15"/>
        <v>0</v>
      </c>
      <c r="BJ85" s="447">
        <f t="shared" si="15"/>
        <v>0</v>
      </c>
      <c r="BK85" s="447">
        <f t="shared" si="15"/>
        <v>0</v>
      </c>
      <c r="BL85" s="447">
        <f t="shared" si="15"/>
        <v>0</v>
      </c>
      <c r="BM85" s="447">
        <f t="shared" si="15"/>
        <v>0</v>
      </c>
      <c r="BN85" s="447">
        <f t="shared" si="15"/>
        <v>0</v>
      </c>
      <c r="BO85" s="447">
        <f t="shared" si="15"/>
        <v>0</v>
      </c>
      <c r="BP85" s="447">
        <f t="shared" si="15"/>
        <v>0</v>
      </c>
      <c r="BQ85" s="447">
        <f t="shared" si="15"/>
        <v>0</v>
      </c>
      <c r="BR85" s="447">
        <f t="shared" si="15"/>
        <v>0</v>
      </c>
      <c r="BS85" s="447">
        <f t="shared" si="15"/>
        <v>0</v>
      </c>
      <c r="BT85" s="447">
        <f t="shared" si="15"/>
        <v>0</v>
      </c>
      <c r="BU85" s="447">
        <f t="shared" si="15"/>
        <v>0</v>
      </c>
      <c r="BV85" s="447">
        <f t="shared" si="15"/>
        <v>0</v>
      </c>
      <c r="BW85" s="447">
        <f t="shared" si="15"/>
        <v>0</v>
      </c>
      <c r="BX85" s="447">
        <f t="shared" si="15"/>
        <v>0</v>
      </c>
      <c r="BY85" s="447">
        <f t="shared" si="15"/>
        <v>0</v>
      </c>
      <c r="BZ85" s="447">
        <f t="shared" si="15"/>
        <v>0</v>
      </c>
      <c r="CA85" s="447">
        <f t="shared" si="15"/>
        <v>0</v>
      </c>
      <c r="CB85" s="447">
        <f t="shared" si="15"/>
        <v>0</v>
      </c>
      <c r="CC85" s="447">
        <f t="shared" si="15"/>
        <v>0</v>
      </c>
      <c r="CD85" s="447">
        <f t="shared" si="15"/>
        <v>0</v>
      </c>
      <c r="CE85" s="447">
        <f t="shared" si="15"/>
        <v>0</v>
      </c>
      <c r="CF85" s="447">
        <f t="shared" si="15"/>
        <v>0</v>
      </c>
      <c r="CG85" s="447">
        <f t="shared" si="15"/>
        <v>0</v>
      </c>
      <c r="CH85" s="447">
        <f t="shared" si="15"/>
        <v>0</v>
      </c>
      <c r="CI85" s="447">
        <f t="shared" si="15"/>
        <v>0</v>
      </c>
      <c r="CJ85" s="447">
        <f t="shared" si="15"/>
        <v>0</v>
      </c>
      <c r="CK85" s="447">
        <f t="shared" si="15"/>
        <v>0</v>
      </c>
      <c r="CL85" s="447">
        <f t="shared" si="15"/>
        <v>0</v>
      </c>
      <c r="CM85" s="447">
        <f t="shared" si="15"/>
        <v>0</v>
      </c>
      <c r="CN85" s="447">
        <f t="shared" si="15"/>
        <v>0</v>
      </c>
      <c r="CO85" s="447">
        <f t="shared" si="15"/>
        <v>0</v>
      </c>
      <c r="CP85" s="447">
        <f t="shared" si="15"/>
        <v>0</v>
      </c>
      <c r="CQ85" s="447">
        <f t="shared" si="15"/>
        <v>0</v>
      </c>
      <c r="CR85" s="447">
        <f t="shared" si="15"/>
        <v>0</v>
      </c>
      <c r="CS85" s="447">
        <f t="shared" si="15"/>
        <v>0</v>
      </c>
      <c r="CT85" s="447">
        <f t="shared" si="15"/>
        <v>0</v>
      </c>
      <c r="CU85" s="447">
        <f t="shared" si="15"/>
        <v>0</v>
      </c>
      <c r="CV85" s="447">
        <f t="shared" si="15"/>
        <v>0</v>
      </c>
      <c r="CW85" s="447">
        <f t="shared" si="15"/>
        <v>0</v>
      </c>
      <c r="CX85" s="447">
        <f t="shared" si="15"/>
        <v>0</v>
      </c>
      <c r="CY85" s="447">
        <f t="shared" si="15"/>
        <v>0</v>
      </c>
      <c r="CZ85" s="447">
        <f t="shared" si="15"/>
        <v>0</v>
      </c>
      <c r="DA85" s="447">
        <f t="shared" si="15"/>
        <v>0</v>
      </c>
      <c r="DB85" s="447">
        <f t="shared" si="15"/>
        <v>0</v>
      </c>
      <c r="DC85" s="447">
        <f t="shared" si="15"/>
        <v>0</v>
      </c>
      <c r="DD85" s="447">
        <f t="shared" si="15"/>
        <v>0</v>
      </c>
      <c r="DE85" s="447">
        <f>SUMIF($B$45:$B$81,"Y",DE45:DE81)</f>
        <v>0</v>
      </c>
    </row>
    <row r="86" spans="1:112" ht="13.5" thickBot="1">
      <c r="D86" s="222" t="s">
        <v>2920</v>
      </c>
      <c r="E86" s="530">
        <f>SUM(E84:E85)</f>
        <v>0</v>
      </c>
      <c r="F86" s="530">
        <f t="shared" ref="F86:BC86" si="16">SUM(F84:F85)</f>
        <v>0</v>
      </c>
      <c r="G86" s="530">
        <f t="shared" si="16"/>
        <v>0</v>
      </c>
      <c r="H86" s="530">
        <f t="shared" si="16"/>
        <v>0</v>
      </c>
      <c r="I86" s="530">
        <f t="shared" si="16"/>
        <v>0</v>
      </c>
      <c r="J86" s="530">
        <f t="shared" si="16"/>
        <v>0</v>
      </c>
      <c r="K86" s="530">
        <f t="shared" si="16"/>
        <v>0</v>
      </c>
      <c r="L86" s="530">
        <f t="shared" si="16"/>
        <v>0</v>
      </c>
      <c r="M86" s="530">
        <f t="shared" si="16"/>
        <v>0</v>
      </c>
      <c r="N86" s="530">
        <f t="shared" si="16"/>
        <v>0</v>
      </c>
      <c r="O86" s="530">
        <f t="shared" si="16"/>
        <v>0</v>
      </c>
      <c r="P86" s="530">
        <f t="shared" si="16"/>
        <v>0</v>
      </c>
      <c r="Q86" s="530">
        <f t="shared" si="16"/>
        <v>0</v>
      </c>
      <c r="R86" s="530">
        <f t="shared" si="16"/>
        <v>0</v>
      </c>
      <c r="S86" s="530">
        <f t="shared" si="16"/>
        <v>0</v>
      </c>
      <c r="T86" s="530">
        <f t="shared" si="16"/>
        <v>0</v>
      </c>
      <c r="U86" s="530">
        <f t="shared" si="16"/>
        <v>0</v>
      </c>
      <c r="V86" s="530">
        <f t="shared" si="16"/>
        <v>0</v>
      </c>
      <c r="W86" s="530">
        <f t="shared" si="16"/>
        <v>0</v>
      </c>
      <c r="X86" s="530">
        <f t="shared" si="16"/>
        <v>0</v>
      </c>
      <c r="Y86" s="530">
        <f t="shared" si="16"/>
        <v>0</v>
      </c>
      <c r="Z86" s="530">
        <f t="shared" si="16"/>
        <v>0</v>
      </c>
      <c r="AA86" s="530">
        <f t="shared" si="16"/>
        <v>0</v>
      </c>
      <c r="AB86" s="530">
        <f t="shared" si="16"/>
        <v>0</v>
      </c>
      <c r="AC86" s="530">
        <f t="shared" si="16"/>
        <v>0</v>
      </c>
      <c r="AD86" s="530">
        <f t="shared" si="16"/>
        <v>0</v>
      </c>
      <c r="AE86" s="530">
        <f t="shared" si="16"/>
        <v>0</v>
      </c>
      <c r="AF86" s="530">
        <f t="shared" si="16"/>
        <v>0</v>
      </c>
      <c r="AG86" s="530">
        <f t="shared" si="16"/>
        <v>0</v>
      </c>
      <c r="AH86" s="530">
        <f t="shared" si="16"/>
        <v>0</v>
      </c>
      <c r="AI86" s="530">
        <f t="shared" si="16"/>
        <v>0</v>
      </c>
      <c r="AJ86" s="530">
        <f t="shared" si="16"/>
        <v>0</v>
      </c>
      <c r="AK86" s="530">
        <f t="shared" si="16"/>
        <v>0</v>
      </c>
      <c r="AL86" s="530">
        <f t="shared" si="16"/>
        <v>0</v>
      </c>
      <c r="AM86" s="530">
        <f t="shared" si="16"/>
        <v>0</v>
      </c>
      <c r="AN86" s="530">
        <f t="shared" si="16"/>
        <v>0</v>
      </c>
      <c r="AO86" s="530">
        <f t="shared" si="16"/>
        <v>0</v>
      </c>
      <c r="AP86" s="530">
        <f t="shared" si="16"/>
        <v>0</v>
      </c>
      <c r="AQ86" s="530">
        <f t="shared" si="16"/>
        <v>0</v>
      </c>
      <c r="AR86" s="530">
        <f t="shared" si="16"/>
        <v>0</v>
      </c>
      <c r="AS86" s="530">
        <f t="shared" si="16"/>
        <v>0</v>
      </c>
      <c r="AT86" s="530">
        <f t="shared" si="16"/>
        <v>0</v>
      </c>
      <c r="AU86" s="530">
        <f t="shared" si="16"/>
        <v>0</v>
      </c>
      <c r="AV86" s="530">
        <f t="shared" si="16"/>
        <v>0</v>
      </c>
      <c r="AW86" s="530">
        <f t="shared" si="16"/>
        <v>0</v>
      </c>
      <c r="AX86" s="530">
        <f t="shared" si="16"/>
        <v>0</v>
      </c>
      <c r="AY86" s="530">
        <f t="shared" si="16"/>
        <v>0</v>
      </c>
      <c r="AZ86" s="530">
        <f t="shared" si="16"/>
        <v>0</v>
      </c>
      <c r="BA86" s="530">
        <f t="shared" si="16"/>
        <v>0</v>
      </c>
      <c r="BB86" s="530">
        <f t="shared" si="16"/>
        <v>0</v>
      </c>
      <c r="BC86" s="530">
        <f t="shared" si="16"/>
        <v>0</v>
      </c>
      <c r="BD86" s="530">
        <f>SUM(BD84:BD85)</f>
        <v>0</v>
      </c>
      <c r="BE86" s="530">
        <f t="shared" ref="BE86:DE86" si="17">SUM(BE84:BE85)</f>
        <v>0</v>
      </c>
      <c r="BF86" s="530">
        <f t="shared" si="17"/>
        <v>0</v>
      </c>
      <c r="BG86" s="530">
        <f t="shared" si="17"/>
        <v>0</v>
      </c>
      <c r="BH86" s="530">
        <f t="shared" si="17"/>
        <v>0</v>
      </c>
      <c r="BI86" s="530">
        <f t="shared" si="17"/>
        <v>0</v>
      </c>
      <c r="BJ86" s="530">
        <f t="shared" si="17"/>
        <v>0</v>
      </c>
      <c r="BK86" s="530">
        <f t="shared" si="17"/>
        <v>0</v>
      </c>
      <c r="BL86" s="530">
        <f t="shared" si="17"/>
        <v>0</v>
      </c>
      <c r="BM86" s="530">
        <f t="shared" si="17"/>
        <v>0</v>
      </c>
      <c r="BN86" s="530">
        <f t="shared" si="17"/>
        <v>0</v>
      </c>
      <c r="BO86" s="530">
        <f t="shared" si="17"/>
        <v>0</v>
      </c>
      <c r="BP86" s="530">
        <f t="shared" si="17"/>
        <v>0</v>
      </c>
      <c r="BQ86" s="530">
        <f t="shared" si="17"/>
        <v>0</v>
      </c>
      <c r="BR86" s="530">
        <f t="shared" si="17"/>
        <v>0</v>
      </c>
      <c r="BS86" s="530">
        <f t="shared" si="17"/>
        <v>0</v>
      </c>
      <c r="BT86" s="530">
        <f t="shared" si="17"/>
        <v>0</v>
      </c>
      <c r="BU86" s="530">
        <f t="shared" si="17"/>
        <v>0</v>
      </c>
      <c r="BV86" s="530">
        <f t="shared" si="17"/>
        <v>0</v>
      </c>
      <c r="BW86" s="530">
        <f t="shared" si="17"/>
        <v>0</v>
      </c>
      <c r="BX86" s="530">
        <f t="shared" si="17"/>
        <v>0</v>
      </c>
      <c r="BY86" s="530">
        <f t="shared" si="17"/>
        <v>0</v>
      </c>
      <c r="BZ86" s="530">
        <f t="shared" si="17"/>
        <v>0</v>
      </c>
      <c r="CA86" s="530">
        <f t="shared" si="17"/>
        <v>0</v>
      </c>
      <c r="CB86" s="530">
        <f t="shared" si="17"/>
        <v>0</v>
      </c>
      <c r="CC86" s="530">
        <f t="shared" si="17"/>
        <v>0</v>
      </c>
      <c r="CD86" s="530">
        <f t="shared" si="17"/>
        <v>0</v>
      </c>
      <c r="CE86" s="530">
        <f t="shared" si="17"/>
        <v>0</v>
      </c>
      <c r="CF86" s="530">
        <f t="shared" si="17"/>
        <v>0</v>
      </c>
      <c r="CG86" s="530">
        <f t="shared" si="17"/>
        <v>0</v>
      </c>
      <c r="CH86" s="530">
        <f t="shared" si="17"/>
        <v>0</v>
      </c>
      <c r="CI86" s="530">
        <f t="shared" si="17"/>
        <v>0</v>
      </c>
      <c r="CJ86" s="530">
        <f t="shared" si="17"/>
        <v>0</v>
      </c>
      <c r="CK86" s="530">
        <f t="shared" si="17"/>
        <v>0</v>
      </c>
      <c r="CL86" s="530">
        <f t="shared" si="17"/>
        <v>0</v>
      </c>
      <c r="CM86" s="530">
        <f t="shared" si="17"/>
        <v>0</v>
      </c>
      <c r="CN86" s="530">
        <f t="shared" si="17"/>
        <v>0</v>
      </c>
      <c r="CO86" s="530">
        <f t="shared" si="17"/>
        <v>0</v>
      </c>
      <c r="CP86" s="530">
        <f t="shared" si="17"/>
        <v>0</v>
      </c>
      <c r="CQ86" s="530">
        <f t="shared" si="17"/>
        <v>0</v>
      </c>
      <c r="CR86" s="530">
        <f t="shared" si="17"/>
        <v>0</v>
      </c>
      <c r="CS86" s="530">
        <f t="shared" si="17"/>
        <v>0</v>
      </c>
      <c r="CT86" s="530">
        <f t="shared" si="17"/>
        <v>0</v>
      </c>
      <c r="CU86" s="530">
        <f t="shared" si="17"/>
        <v>0</v>
      </c>
      <c r="CV86" s="530">
        <f t="shared" si="17"/>
        <v>0</v>
      </c>
      <c r="CW86" s="530">
        <f t="shared" si="17"/>
        <v>0</v>
      </c>
      <c r="CX86" s="530">
        <f t="shared" si="17"/>
        <v>0</v>
      </c>
      <c r="CY86" s="530">
        <f t="shared" si="17"/>
        <v>0</v>
      </c>
      <c r="CZ86" s="530">
        <f t="shared" si="17"/>
        <v>0</v>
      </c>
      <c r="DA86" s="530">
        <f t="shared" si="17"/>
        <v>0</v>
      </c>
      <c r="DB86" s="530">
        <f t="shared" si="17"/>
        <v>0</v>
      </c>
      <c r="DC86" s="530">
        <f t="shared" si="17"/>
        <v>0</v>
      </c>
      <c r="DD86" s="530">
        <f t="shared" si="17"/>
        <v>0</v>
      </c>
      <c r="DE86" s="530">
        <f t="shared" si="17"/>
        <v>0</v>
      </c>
    </row>
    <row r="87" spans="1:112" ht="13.5" thickTop="1">
      <c r="D87" s="223" t="s">
        <v>2921</v>
      </c>
      <c r="E87" s="531">
        <f>E82-E86</f>
        <v>0</v>
      </c>
      <c r="F87" s="531">
        <f>F82-F86</f>
        <v>0</v>
      </c>
      <c r="G87" s="531">
        <f t="shared" ref="G87:BC87" si="18">G82-G86</f>
        <v>0</v>
      </c>
      <c r="H87" s="531">
        <f t="shared" si="18"/>
        <v>0</v>
      </c>
      <c r="I87" s="531">
        <f t="shared" si="18"/>
        <v>0</v>
      </c>
      <c r="J87" s="531">
        <f t="shared" si="18"/>
        <v>0</v>
      </c>
      <c r="K87" s="531">
        <f t="shared" si="18"/>
        <v>0</v>
      </c>
      <c r="L87" s="531">
        <f t="shared" si="18"/>
        <v>0</v>
      </c>
      <c r="M87" s="531">
        <f t="shared" si="18"/>
        <v>0</v>
      </c>
      <c r="N87" s="531">
        <f t="shared" si="18"/>
        <v>0</v>
      </c>
      <c r="O87" s="531">
        <f t="shared" si="18"/>
        <v>0</v>
      </c>
      <c r="P87" s="531">
        <f t="shared" si="18"/>
        <v>0</v>
      </c>
      <c r="Q87" s="531">
        <f t="shared" si="18"/>
        <v>0</v>
      </c>
      <c r="R87" s="531">
        <f t="shared" si="18"/>
        <v>0</v>
      </c>
      <c r="S87" s="531">
        <f t="shared" si="18"/>
        <v>0</v>
      </c>
      <c r="T87" s="531">
        <f t="shared" si="18"/>
        <v>0</v>
      </c>
      <c r="U87" s="531">
        <f t="shared" si="18"/>
        <v>0</v>
      </c>
      <c r="V87" s="531">
        <f t="shared" si="18"/>
        <v>0</v>
      </c>
      <c r="W87" s="531">
        <f t="shared" si="18"/>
        <v>0</v>
      </c>
      <c r="X87" s="531">
        <f t="shared" si="18"/>
        <v>0</v>
      </c>
      <c r="Y87" s="531">
        <f t="shared" si="18"/>
        <v>0</v>
      </c>
      <c r="Z87" s="531">
        <f t="shared" si="18"/>
        <v>0</v>
      </c>
      <c r="AA87" s="531">
        <f t="shared" si="18"/>
        <v>0</v>
      </c>
      <c r="AB87" s="531">
        <f t="shared" si="18"/>
        <v>0</v>
      </c>
      <c r="AC87" s="531">
        <f t="shared" si="18"/>
        <v>0</v>
      </c>
      <c r="AD87" s="531">
        <f t="shared" si="18"/>
        <v>0</v>
      </c>
      <c r="AE87" s="531">
        <f t="shared" si="18"/>
        <v>0</v>
      </c>
      <c r="AF87" s="531">
        <f t="shared" si="18"/>
        <v>0</v>
      </c>
      <c r="AG87" s="531">
        <f t="shared" si="18"/>
        <v>0</v>
      </c>
      <c r="AH87" s="531">
        <f t="shared" si="18"/>
        <v>0</v>
      </c>
      <c r="AI87" s="531">
        <f t="shared" si="18"/>
        <v>0</v>
      </c>
      <c r="AJ87" s="531">
        <f t="shared" si="18"/>
        <v>0</v>
      </c>
      <c r="AK87" s="531">
        <f t="shared" si="18"/>
        <v>0</v>
      </c>
      <c r="AL87" s="531">
        <f t="shared" si="18"/>
        <v>0</v>
      </c>
      <c r="AM87" s="531">
        <f t="shared" si="18"/>
        <v>0</v>
      </c>
      <c r="AN87" s="531">
        <f t="shared" si="18"/>
        <v>0</v>
      </c>
      <c r="AO87" s="531">
        <f t="shared" si="18"/>
        <v>0</v>
      </c>
      <c r="AP87" s="531">
        <f t="shared" si="18"/>
        <v>0</v>
      </c>
      <c r="AQ87" s="531">
        <f t="shared" si="18"/>
        <v>0</v>
      </c>
      <c r="AR87" s="531">
        <f t="shared" si="18"/>
        <v>0</v>
      </c>
      <c r="AS87" s="531">
        <f t="shared" si="18"/>
        <v>0</v>
      </c>
      <c r="AT87" s="531">
        <f t="shared" si="18"/>
        <v>0</v>
      </c>
      <c r="AU87" s="531">
        <f t="shared" si="18"/>
        <v>0</v>
      </c>
      <c r="AV87" s="531">
        <f t="shared" si="18"/>
        <v>0</v>
      </c>
      <c r="AW87" s="531">
        <f t="shared" si="18"/>
        <v>0</v>
      </c>
      <c r="AX87" s="531">
        <f t="shared" si="18"/>
        <v>0</v>
      </c>
      <c r="AY87" s="531">
        <f t="shared" si="18"/>
        <v>0</v>
      </c>
      <c r="AZ87" s="531">
        <f t="shared" si="18"/>
        <v>0</v>
      </c>
      <c r="BA87" s="531">
        <f t="shared" si="18"/>
        <v>0</v>
      </c>
      <c r="BB87" s="531">
        <f t="shared" si="18"/>
        <v>0</v>
      </c>
      <c r="BC87" s="531">
        <f t="shared" si="18"/>
        <v>0</v>
      </c>
      <c r="BD87" s="531">
        <f>BD82-BD86</f>
        <v>0</v>
      </c>
      <c r="BE87" s="531">
        <f t="shared" ref="BE87:DE87" si="19">BE82-BE86</f>
        <v>0</v>
      </c>
      <c r="BF87" s="531">
        <f t="shared" si="19"/>
        <v>0</v>
      </c>
      <c r="BG87" s="531">
        <f t="shared" si="19"/>
        <v>0</v>
      </c>
      <c r="BH87" s="531">
        <f t="shared" si="19"/>
        <v>0</v>
      </c>
      <c r="BI87" s="531">
        <f t="shared" si="19"/>
        <v>0</v>
      </c>
      <c r="BJ87" s="531">
        <f t="shared" si="19"/>
        <v>0</v>
      </c>
      <c r="BK87" s="531">
        <f t="shared" si="19"/>
        <v>0</v>
      </c>
      <c r="BL87" s="531">
        <f t="shared" si="19"/>
        <v>0</v>
      </c>
      <c r="BM87" s="531">
        <f t="shared" si="19"/>
        <v>0</v>
      </c>
      <c r="BN87" s="531">
        <f t="shared" si="19"/>
        <v>0</v>
      </c>
      <c r="BO87" s="531">
        <f t="shared" si="19"/>
        <v>0</v>
      </c>
      <c r="BP87" s="531">
        <f t="shared" si="19"/>
        <v>0</v>
      </c>
      <c r="BQ87" s="531">
        <f t="shared" si="19"/>
        <v>0</v>
      </c>
      <c r="BR87" s="531">
        <f t="shared" si="19"/>
        <v>0</v>
      </c>
      <c r="BS87" s="531">
        <f t="shared" si="19"/>
        <v>0</v>
      </c>
      <c r="BT87" s="531">
        <f t="shared" si="19"/>
        <v>0</v>
      </c>
      <c r="BU87" s="531">
        <f t="shared" si="19"/>
        <v>0</v>
      </c>
      <c r="BV87" s="531">
        <f t="shared" si="19"/>
        <v>0</v>
      </c>
      <c r="BW87" s="531">
        <f t="shared" si="19"/>
        <v>0</v>
      </c>
      <c r="BX87" s="531">
        <f t="shared" si="19"/>
        <v>0</v>
      </c>
      <c r="BY87" s="531">
        <f t="shared" si="19"/>
        <v>0</v>
      </c>
      <c r="BZ87" s="531">
        <f t="shared" si="19"/>
        <v>0</v>
      </c>
      <c r="CA87" s="531">
        <f t="shared" si="19"/>
        <v>0</v>
      </c>
      <c r="CB87" s="531">
        <f t="shared" si="19"/>
        <v>0</v>
      </c>
      <c r="CC87" s="531">
        <f t="shared" si="19"/>
        <v>0</v>
      </c>
      <c r="CD87" s="531">
        <f t="shared" si="19"/>
        <v>0</v>
      </c>
      <c r="CE87" s="531">
        <f t="shared" si="19"/>
        <v>0</v>
      </c>
      <c r="CF87" s="531">
        <f t="shared" si="19"/>
        <v>0</v>
      </c>
      <c r="CG87" s="531">
        <f t="shared" si="19"/>
        <v>0</v>
      </c>
      <c r="CH87" s="531">
        <f t="shared" si="19"/>
        <v>0</v>
      </c>
      <c r="CI87" s="531">
        <f t="shared" si="19"/>
        <v>0</v>
      </c>
      <c r="CJ87" s="531">
        <f t="shared" si="19"/>
        <v>0</v>
      </c>
      <c r="CK87" s="531">
        <f t="shared" si="19"/>
        <v>0</v>
      </c>
      <c r="CL87" s="531">
        <f t="shared" si="19"/>
        <v>0</v>
      </c>
      <c r="CM87" s="531">
        <f t="shared" si="19"/>
        <v>0</v>
      </c>
      <c r="CN87" s="531">
        <f t="shared" si="19"/>
        <v>0</v>
      </c>
      <c r="CO87" s="531">
        <f t="shared" si="19"/>
        <v>0</v>
      </c>
      <c r="CP87" s="531">
        <f t="shared" si="19"/>
        <v>0</v>
      </c>
      <c r="CQ87" s="531">
        <f t="shared" si="19"/>
        <v>0</v>
      </c>
      <c r="CR87" s="531">
        <f t="shared" si="19"/>
        <v>0</v>
      </c>
      <c r="CS87" s="531">
        <f t="shared" si="19"/>
        <v>0</v>
      </c>
      <c r="CT87" s="531">
        <f t="shared" si="19"/>
        <v>0</v>
      </c>
      <c r="CU87" s="531">
        <f t="shared" si="19"/>
        <v>0</v>
      </c>
      <c r="CV87" s="531">
        <f t="shared" si="19"/>
        <v>0</v>
      </c>
      <c r="CW87" s="531">
        <f t="shared" si="19"/>
        <v>0</v>
      </c>
      <c r="CX87" s="531">
        <f t="shared" si="19"/>
        <v>0</v>
      </c>
      <c r="CY87" s="531">
        <f t="shared" si="19"/>
        <v>0</v>
      </c>
      <c r="CZ87" s="531">
        <f t="shared" si="19"/>
        <v>0</v>
      </c>
      <c r="DA87" s="531">
        <f t="shared" si="19"/>
        <v>0</v>
      </c>
      <c r="DB87" s="531">
        <f t="shared" si="19"/>
        <v>0</v>
      </c>
      <c r="DC87" s="531">
        <f t="shared" si="19"/>
        <v>0</v>
      </c>
      <c r="DD87" s="531">
        <f t="shared" si="19"/>
        <v>0</v>
      </c>
      <c r="DE87" s="531">
        <f t="shared" si="19"/>
        <v>0</v>
      </c>
    </row>
  </sheetData>
  <sheetProtection selectLockedCells="1"/>
  <autoFilter ref="A42:DH82" xr:uid="{00000000-0001-0000-0300-000000000000}"/>
  <customSheetViews>
    <customSheetView guid="{3672BE6D-DA44-4F84-8755-BB725FE2CB85}" fitToPage="1" topLeftCell="C1">
      <selection activeCell="F6" sqref="F6:F8"/>
      <pageMargins left="0.5" right="0.5" top="0" bottom="0.5" header="0" footer="0"/>
      <printOptions horizontalCentered="1"/>
      <pageSetup paperSize="5" scale="77" fitToWidth="3" orientation="landscape" horizontalDpi="4294967292" r:id="rId1"/>
      <headerFooter alignWithMargins="0">
        <oddHeader>&amp;R&amp;D</oddHeader>
        <oddFooter>&amp;C&amp;F  &amp;A</oddFooter>
      </headerFooter>
    </customSheetView>
    <customSheetView guid="{81E76056-C85E-436A-854B-2AA07CAC339A}" showPageBreaks="1" fitToPage="1" hiddenRows="1" hiddenColumns="1" topLeftCell="H1">
      <selection activeCell="A47" sqref="A47"/>
      <pageMargins left="0.5" right="0.5" top="0" bottom="0.5" header="0" footer="0"/>
      <printOptions horizontalCentered="1"/>
      <pageSetup paperSize="5" fitToWidth="3" orientation="landscape" horizontalDpi="4294967292" r:id="rId2"/>
      <headerFooter alignWithMargins="0">
        <oddHeader>&amp;R&amp;D</oddHeader>
        <oddFooter>&amp;C&amp;F  &amp;A</oddFooter>
      </headerFooter>
    </customSheetView>
    <customSheetView guid="{F63CD59A-FA97-46A3-B647-4BF9D9A9FE4F}" fitToPage="1" topLeftCell="A30">
      <selection activeCell="A47" sqref="A47"/>
      <pageMargins left="0.5" right="0.5" top="0" bottom="0.5" header="0" footer="0"/>
      <printOptions horizontalCentered="1"/>
      <pageSetup paperSize="5" scale="77" fitToWidth="3" orientation="landscape" horizontalDpi="4294967292" r:id="rId3"/>
      <headerFooter alignWithMargins="0">
        <oddHeader>&amp;R&amp;D</oddHeader>
        <oddFooter>&amp;C&amp;F  &amp;A</oddFooter>
      </headerFooter>
    </customSheetView>
  </customSheetViews>
  <mergeCells count="115">
    <mergeCell ref="DC42:DC44"/>
    <mergeCell ref="DD42:DD44"/>
    <mergeCell ref="DE42:DE44"/>
    <mergeCell ref="CX42:CX44"/>
    <mergeCell ref="CY42:CY44"/>
    <mergeCell ref="CZ42:CZ44"/>
    <mergeCell ref="DA42:DA44"/>
    <mergeCell ref="DB42:DB44"/>
    <mergeCell ref="CS42:CS44"/>
    <mergeCell ref="CT42:CT44"/>
    <mergeCell ref="CU42:CU44"/>
    <mergeCell ref="CV42:CV44"/>
    <mergeCell ref="CW42:CW44"/>
    <mergeCell ref="CN42:CN44"/>
    <mergeCell ref="CO42:CO44"/>
    <mergeCell ref="CP42:CP44"/>
    <mergeCell ref="CQ42:CQ44"/>
    <mergeCell ref="CR42:CR44"/>
    <mergeCell ref="CI42:CI44"/>
    <mergeCell ref="CJ42:CJ44"/>
    <mergeCell ref="CK42:CK44"/>
    <mergeCell ref="CL42:CL44"/>
    <mergeCell ref="CM42:CM44"/>
    <mergeCell ref="CD42:CD44"/>
    <mergeCell ref="CE42:CE44"/>
    <mergeCell ref="CF42:CF44"/>
    <mergeCell ref="CG42:CG44"/>
    <mergeCell ref="CH42:CH44"/>
    <mergeCell ref="BY42:BY44"/>
    <mergeCell ref="BZ42:BZ44"/>
    <mergeCell ref="CA42:CA44"/>
    <mergeCell ref="CB42:CB44"/>
    <mergeCell ref="CC42:CC44"/>
    <mergeCell ref="BU42:BU44"/>
    <mergeCell ref="BV42:BV44"/>
    <mergeCell ref="BW42:BW44"/>
    <mergeCell ref="BX42:BX44"/>
    <mergeCell ref="BO42:BO44"/>
    <mergeCell ref="BP42:BP44"/>
    <mergeCell ref="BQ42:BQ44"/>
    <mergeCell ref="BR42:BR44"/>
    <mergeCell ref="BS42:BS44"/>
    <mergeCell ref="BL42:BL44"/>
    <mergeCell ref="BM42:BM44"/>
    <mergeCell ref="BN42:BN44"/>
    <mergeCell ref="BE42:BE44"/>
    <mergeCell ref="BF42:BF44"/>
    <mergeCell ref="BG42:BG44"/>
    <mergeCell ref="BH42:BH44"/>
    <mergeCell ref="BI42:BI44"/>
    <mergeCell ref="BT42:BT44"/>
    <mergeCell ref="A23:I23"/>
    <mergeCell ref="R42:R44"/>
    <mergeCell ref="A42:A44"/>
    <mergeCell ref="I42:I44"/>
    <mergeCell ref="H43:H44"/>
    <mergeCell ref="C42:C44"/>
    <mergeCell ref="D42:D44"/>
    <mergeCell ref="B42:B44"/>
    <mergeCell ref="K42:K44"/>
    <mergeCell ref="L42:L44"/>
    <mergeCell ref="M42:M44"/>
    <mergeCell ref="G42:G44"/>
    <mergeCell ref="E43:E44"/>
    <mergeCell ref="F43:F44"/>
    <mergeCell ref="J42:J44"/>
    <mergeCell ref="A32:N36"/>
    <mergeCell ref="DH42:DH44"/>
    <mergeCell ref="N42:N44"/>
    <mergeCell ref="T42:T44"/>
    <mergeCell ref="O42:O44"/>
    <mergeCell ref="P42:P44"/>
    <mergeCell ref="Q42:Q44"/>
    <mergeCell ref="S42:S44"/>
    <mergeCell ref="AA42:AA44"/>
    <mergeCell ref="AB42:AB44"/>
    <mergeCell ref="AC42:AC44"/>
    <mergeCell ref="DG42:DG44"/>
    <mergeCell ref="AK42:AK44"/>
    <mergeCell ref="AL42:AL44"/>
    <mergeCell ref="AD42:AD44"/>
    <mergeCell ref="AH42:AH44"/>
    <mergeCell ref="AG42:AG44"/>
    <mergeCell ref="AT42:AT44"/>
    <mergeCell ref="AU42:AU44"/>
    <mergeCell ref="AP42:AP44"/>
    <mergeCell ref="AM42:AM44"/>
    <mergeCell ref="AF42:AF44"/>
    <mergeCell ref="Z42:Z44"/>
    <mergeCell ref="BJ42:BJ44"/>
    <mergeCell ref="BK42:BK44"/>
    <mergeCell ref="A20:I20"/>
    <mergeCell ref="V42:V44"/>
    <mergeCell ref="DF42:DF44"/>
    <mergeCell ref="AO42:AO44"/>
    <mergeCell ref="AR42:AR44"/>
    <mergeCell ref="AS42:AS44"/>
    <mergeCell ref="AV42:AV44"/>
    <mergeCell ref="AQ42:AQ44"/>
    <mergeCell ref="W42:W44"/>
    <mergeCell ref="X42:X44"/>
    <mergeCell ref="AN42:AN44"/>
    <mergeCell ref="AI42:AI44"/>
    <mergeCell ref="AW42:AW44"/>
    <mergeCell ref="AJ42:AJ44"/>
    <mergeCell ref="Y42:Y44"/>
    <mergeCell ref="BC42:BC44"/>
    <mergeCell ref="BD42:BD44"/>
    <mergeCell ref="AX42:AX44"/>
    <mergeCell ref="AY42:AY44"/>
    <mergeCell ref="AZ42:AZ44"/>
    <mergeCell ref="BA42:BA44"/>
    <mergeCell ref="BB42:BB44"/>
    <mergeCell ref="U42:U44"/>
    <mergeCell ref="AE42:AE44"/>
  </mergeCells>
  <phoneticPr fontId="0" type="noConversion"/>
  <hyperlinks>
    <hyperlink ref="A24" r:id="rId4" display="- (C) Excluded Unallowable Expenses for Internal Rate are all expenditures paid by Research Service Center chartfield unallowable per CFR200-Subpart E &quot;Cost Principles&quot;.   " xr:uid="{0D4BCA2F-50EC-4E6D-836E-DB702C50B10C}"/>
  </hyperlinks>
  <printOptions horizontalCentered="1"/>
  <pageMargins left="0.5" right="0.5" top="0" bottom="0.5" header="0" footer="0"/>
  <pageSetup paperSize="5" scale="71" fitToWidth="3" orientation="landscape" horizontalDpi="4294967292" r:id="rId5"/>
  <headerFooter alignWithMargins="0">
    <oddHeader>&amp;R&amp;D</oddHeader>
    <oddFooter>&amp;C&amp;F  &amp;A</oddFooter>
  </headerFooter>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423DFF05-A44E-43B7-9ECF-4D6E4E7B3549}">
          <x14:formula1>
            <xm:f>'Drop Down Options'!$A$2:$A$3</xm:f>
          </x14:formula1>
          <xm:sqref>B45:B81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8" tint="0.39997558519241921"/>
  </sheetPr>
  <dimension ref="A1:HO83"/>
  <sheetViews>
    <sheetView showGridLines="0" topLeftCell="A23" zoomScaleNormal="100" workbookViewId="0">
      <selection activeCell="D69" sqref="D69"/>
    </sheetView>
  </sheetViews>
  <sheetFormatPr defaultRowHeight="12.75"/>
  <cols>
    <col min="1" max="1" width="43.5703125" customWidth="1"/>
    <col min="2" max="2" width="24.85546875" customWidth="1"/>
    <col min="3" max="3" width="27.5703125" customWidth="1"/>
    <col min="4" max="4" width="39.140625" customWidth="1"/>
    <col min="5" max="5" width="40.28515625" style="52" customWidth="1"/>
    <col min="6" max="6" width="15.42578125" style="52" customWidth="1"/>
    <col min="7" max="7" width="31.5703125" style="45" customWidth="1"/>
    <col min="8" max="8" width="12.7109375" style="22" customWidth="1"/>
    <col min="9" max="9" width="20.7109375" style="11" customWidth="1"/>
    <col min="10" max="10" width="12.7109375" style="22" customWidth="1"/>
    <col min="11" max="11" width="20.7109375" style="11" customWidth="1"/>
    <col min="12" max="12" width="12.7109375" style="21" customWidth="1"/>
    <col min="13" max="13" width="20.7109375" style="11" customWidth="1"/>
    <col min="14" max="14" width="12.7109375" style="21" customWidth="1"/>
    <col min="15" max="15" width="20.7109375" style="11" customWidth="1"/>
    <col min="16" max="16" width="12.7109375" style="21" customWidth="1"/>
    <col min="17" max="17" width="20.7109375" style="11" customWidth="1"/>
    <col min="18" max="18" width="12.7109375" style="21" customWidth="1"/>
    <col min="19" max="19" width="20.7109375" style="11" customWidth="1"/>
    <col min="20" max="20" width="12.7109375" style="21" customWidth="1"/>
    <col min="21" max="21" width="20.7109375" style="11" customWidth="1"/>
    <col min="22" max="22" width="12.7109375" style="21" customWidth="1"/>
    <col min="23" max="23" width="20.7109375" style="11" customWidth="1"/>
    <col min="24" max="24" width="12.7109375" style="21" customWidth="1"/>
    <col min="25" max="25" width="20.7109375" style="11" customWidth="1"/>
    <col min="26" max="26" width="12.7109375" style="21" customWidth="1"/>
    <col min="27" max="27" width="20.7109375" style="11" customWidth="1"/>
    <col min="28" max="28" width="12.7109375" style="21" customWidth="1"/>
    <col min="29" max="29" width="20.7109375" style="11" customWidth="1"/>
    <col min="30" max="30" width="12.7109375" style="21" customWidth="1"/>
    <col min="31" max="31" width="20.7109375" style="11" customWidth="1"/>
    <col min="32" max="32" width="12.7109375" style="21" customWidth="1"/>
    <col min="33" max="33" width="20.7109375" style="11" customWidth="1"/>
    <col min="34" max="34" width="12.7109375" style="21" customWidth="1"/>
    <col min="35" max="35" width="20.7109375" style="11" customWidth="1"/>
    <col min="36" max="36" width="12.7109375" style="21" customWidth="1"/>
    <col min="37" max="37" width="20.7109375" style="11" customWidth="1"/>
    <col min="38" max="38" width="12.7109375" style="21" customWidth="1"/>
    <col min="39" max="39" width="20.7109375" style="11" customWidth="1"/>
    <col min="40" max="40" width="12.7109375" style="21" customWidth="1"/>
    <col min="41" max="41" width="20.7109375" style="11" customWidth="1"/>
    <col min="42" max="42" width="12.7109375" style="21" customWidth="1"/>
    <col min="43" max="43" width="20.7109375" style="11" customWidth="1"/>
    <col min="44" max="44" width="12.7109375" style="21" customWidth="1"/>
    <col min="45" max="45" width="20.7109375" style="11" customWidth="1"/>
    <col min="46" max="46" width="12.7109375" style="21" customWidth="1"/>
    <col min="47" max="47" width="20.7109375" style="11" customWidth="1"/>
    <col min="48" max="48" width="12.7109375" style="37" hidden="1" customWidth="1"/>
    <col min="49" max="49" width="20.7109375" style="37" hidden="1" customWidth="1"/>
    <col min="50" max="50" width="12.7109375" hidden="1" customWidth="1"/>
    <col min="51" max="51" width="20.7109375" hidden="1" customWidth="1"/>
    <col min="52" max="52" width="12.7109375" hidden="1" customWidth="1"/>
    <col min="53" max="53" width="20.7109375" hidden="1" customWidth="1"/>
    <col min="54" max="54" width="12.7109375" hidden="1" customWidth="1"/>
    <col min="55" max="55" width="20.7109375" hidden="1" customWidth="1"/>
    <col min="56" max="56" width="12.7109375" hidden="1" customWidth="1"/>
    <col min="57" max="57" width="20.7109375" hidden="1" customWidth="1"/>
    <col min="58" max="58" width="12.7109375" hidden="1" customWidth="1"/>
    <col min="59" max="59" width="20.7109375" hidden="1" customWidth="1"/>
    <col min="60" max="60" width="12.7109375" hidden="1" customWidth="1"/>
    <col min="61" max="61" width="20.7109375" hidden="1" customWidth="1"/>
    <col min="62" max="62" width="12.7109375" hidden="1" customWidth="1"/>
    <col min="63" max="63" width="20.7109375" hidden="1" customWidth="1"/>
    <col min="64" max="64" width="12.7109375" hidden="1" customWidth="1"/>
    <col min="65" max="65" width="20.7109375" hidden="1" customWidth="1"/>
    <col min="66" max="66" width="12.7109375" hidden="1" customWidth="1"/>
    <col min="67" max="67" width="20.7109375" hidden="1" customWidth="1"/>
    <col min="68" max="68" width="12.7109375" hidden="1" customWidth="1"/>
    <col min="69" max="69" width="20.7109375" hidden="1" customWidth="1"/>
    <col min="70" max="70" width="12.7109375" hidden="1" customWidth="1"/>
    <col min="71" max="71" width="20.7109375" hidden="1" customWidth="1"/>
    <col min="72" max="72" width="12.7109375" hidden="1" customWidth="1"/>
    <col min="73" max="73" width="20.7109375" hidden="1" customWidth="1"/>
    <col min="74" max="74" width="12.7109375" hidden="1" customWidth="1"/>
    <col min="75" max="75" width="20.7109375" hidden="1" customWidth="1"/>
    <col min="76" max="76" width="12.7109375" hidden="1" customWidth="1"/>
    <col min="77" max="77" width="20.7109375" hidden="1" customWidth="1"/>
    <col min="78" max="78" width="12.7109375" hidden="1" customWidth="1"/>
    <col min="79" max="79" width="20.7109375" hidden="1" customWidth="1"/>
    <col min="80" max="80" width="12.7109375" hidden="1" customWidth="1"/>
    <col min="81" max="81" width="20.7109375" hidden="1" customWidth="1"/>
    <col min="82" max="82" width="12.7109375" hidden="1" customWidth="1"/>
    <col min="83" max="83" width="20.7109375" hidden="1" customWidth="1"/>
    <col min="84" max="84" width="12.7109375" hidden="1" customWidth="1"/>
    <col min="85" max="85" width="20.7109375" hidden="1" customWidth="1"/>
    <col min="86" max="86" width="12.7109375" hidden="1" customWidth="1"/>
    <col min="87" max="87" width="20.7109375" hidden="1" customWidth="1"/>
    <col min="88" max="88" width="12.7109375" hidden="1" customWidth="1"/>
    <col min="89" max="89" width="20.7109375" hidden="1" customWidth="1"/>
    <col min="90" max="90" width="12.7109375" hidden="1" customWidth="1"/>
    <col min="91" max="91" width="20.7109375" hidden="1" customWidth="1"/>
    <col min="92" max="92" width="12.7109375" hidden="1" customWidth="1"/>
    <col min="93" max="93" width="20.7109375" hidden="1" customWidth="1"/>
    <col min="94" max="94" width="12.7109375" hidden="1" customWidth="1"/>
    <col min="95" max="95" width="20.7109375" hidden="1" customWidth="1"/>
    <col min="96" max="96" width="12.7109375" hidden="1" customWidth="1"/>
    <col min="97" max="97" width="20.7109375" hidden="1" customWidth="1"/>
    <col min="98" max="98" width="12.7109375" hidden="1" customWidth="1"/>
    <col min="99" max="99" width="20.7109375" hidden="1" customWidth="1"/>
    <col min="100" max="100" width="12.7109375" hidden="1" customWidth="1"/>
    <col min="101" max="101" width="20.7109375" hidden="1" customWidth="1"/>
    <col min="102" max="102" width="12.7109375" hidden="1" customWidth="1"/>
    <col min="103" max="103" width="20.7109375" hidden="1" customWidth="1"/>
    <col min="104" max="104" width="12.7109375" hidden="1" customWidth="1"/>
    <col min="105" max="105" width="20.7109375" hidden="1" customWidth="1"/>
    <col min="106" max="106" width="12.7109375" hidden="1" customWidth="1"/>
    <col min="107" max="107" width="20.7109375" hidden="1" customWidth="1"/>
    <col min="108" max="108" width="12.7109375" hidden="1" customWidth="1"/>
    <col min="109" max="109" width="20.7109375" hidden="1" customWidth="1"/>
    <col min="110" max="110" width="12.7109375" hidden="1" customWidth="1"/>
    <col min="111" max="111" width="20.7109375" hidden="1" customWidth="1"/>
    <col min="112" max="112" width="12.7109375" hidden="1" customWidth="1"/>
    <col min="113" max="113" width="20.7109375" hidden="1" customWidth="1"/>
    <col min="114" max="114" width="12.7109375" hidden="1" customWidth="1"/>
    <col min="115" max="115" width="20.7109375" hidden="1" customWidth="1"/>
    <col min="116" max="116" width="12.7109375" hidden="1" customWidth="1"/>
    <col min="117" max="117" width="20.7109375" hidden="1" customWidth="1"/>
    <col min="118" max="118" width="12.7109375" hidden="1" customWidth="1"/>
    <col min="119" max="119" width="20.7109375" hidden="1" customWidth="1"/>
    <col min="120" max="120" width="12.7109375" hidden="1" customWidth="1"/>
    <col min="121" max="121" width="20.7109375" hidden="1" customWidth="1"/>
    <col min="122" max="122" width="12.7109375" hidden="1" customWidth="1"/>
    <col min="123" max="123" width="20.7109375" hidden="1" customWidth="1"/>
    <col min="124" max="124" width="12.7109375" hidden="1" customWidth="1"/>
    <col min="125" max="125" width="20.7109375" hidden="1" customWidth="1"/>
    <col min="126" max="126" width="12.7109375" hidden="1" customWidth="1"/>
    <col min="127" max="127" width="20.7109375" hidden="1" customWidth="1"/>
    <col min="128" max="128" width="12.7109375" hidden="1" customWidth="1"/>
    <col min="129" max="129" width="20.7109375" hidden="1" customWidth="1"/>
    <col min="130" max="130" width="12.7109375" hidden="1" customWidth="1"/>
    <col min="131" max="131" width="20.7109375" hidden="1" customWidth="1"/>
    <col min="132" max="132" width="12.7109375" hidden="1" customWidth="1"/>
    <col min="133" max="133" width="20.7109375" hidden="1" customWidth="1"/>
    <col min="134" max="134" width="12.7109375" hidden="1" customWidth="1"/>
    <col min="135" max="135" width="20.7109375" hidden="1" customWidth="1"/>
    <col min="136" max="136" width="12.7109375" hidden="1" customWidth="1"/>
    <col min="137" max="137" width="20.7109375" hidden="1" customWidth="1"/>
    <col min="138" max="138" width="12.7109375" hidden="1" customWidth="1"/>
    <col min="139" max="139" width="20.7109375" hidden="1" customWidth="1"/>
    <col min="140" max="140" width="12.7109375" hidden="1" customWidth="1"/>
    <col min="141" max="141" width="20.7109375" hidden="1" customWidth="1"/>
    <col min="142" max="142" width="12.7109375" hidden="1" customWidth="1"/>
    <col min="143" max="143" width="20.7109375" hidden="1" customWidth="1"/>
    <col min="144" max="144" width="12.7109375" hidden="1" customWidth="1"/>
    <col min="145" max="145" width="20.7109375" hidden="1" customWidth="1"/>
    <col min="146" max="146" width="12.7109375" hidden="1" customWidth="1"/>
    <col min="147" max="147" width="20.7109375" hidden="1" customWidth="1"/>
    <col min="148" max="148" width="12.7109375" hidden="1" customWidth="1"/>
    <col min="149" max="149" width="20.7109375" hidden="1" customWidth="1"/>
    <col min="150" max="150" width="12.7109375" hidden="1" customWidth="1"/>
    <col min="151" max="151" width="20.7109375" hidden="1" customWidth="1"/>
    <col min="152" max="152" width="12.7109375" hidden="1" customWidth="1"/>
    <col min="153" max="153" width="20.7109375" hidden="1" customWidth="1"/>
    <col min="154" max="154" width="12.7109375" hidden="1" customWidth="1"/>
    <col min="155" max="155" width="20.7109375" hidden="1" customWidth="1"/>
    <col min="156" max="156" width="12.7109375" hidden="1" customWidth="1"/>
    <col min="157" max="157" width="20.7109375" hidden="1" customWidth="1"/>
    <col min="158" max="158" width="12.7109375" hidden="1" customWidth="1"/>
    <col min="159" max="159" width="20.7109375" hidden="1" customWidth="1"/>
    <col min="160" max="160" width="12.7109375" hidden="1" customWidth="1"/>
    <col min="161" max="161" width="20.7109375" hidden="1" customWidth="1"/>
    <col min="162" max="162" width="12.7109375" hidden="1" customWidth="1"/>
    <col min="163" max="163" width="20.7109375" hidden="1" customWidth="1"/>
    <col min="164" max="164" width="12.7109375" hidden="1" customWidth="1"/>
    <col min="165" max="165" width="20.7109375" hidden="1" customWidth="1"/>
    <col min="166" max="166" width="12.7109375" hidden="1" customWidth="1"/>
    <col min="167" max="167" width="20.7109375" hidden="1" customWidth="1"/>
    <col min="168" max="168" width="12.7109375" hidden="1" customWidth="1"/>
    <col min="169" max="169" width="20.7109375" hidden="1" customWidth="1"/>
    <col min="170" max="170" width="12.7109375" hidden="1" customWidth="1"/>
    <col min="171" max="171" width="20.7109375" hidden="1" customWidth="1"/>
    <col min="172" max="172" width="12.7109375" hidden="1" customWidth="1"/>
    <col min="173" max="173" width="20.7109375" hidden="1" customWidth="1"/>
    <col min="174" max="174" width="12.7109375" hidden="1" customWidth="1"/>
    <col min="175" max="175" width="20.7109375" hidden="1" customWidth="1"/>
    <col min="176" max="176" width="12.7109375" hidden="1" customWidth="1"/>
    <col min="177" max="177" width="20.7109375" hidden="1" customWidth="1"/>
    <col min="178" max="178" width="12.7109375" hidden="1" customWidth="1"/>
    <col min="179" max="179" width="20.7109375" hidden="1" customWidth="1"/>
    <col min="180" max="180" width="12.7109375" hidden="1" customWidth="1"/>
    <col min="181" max="181" width="20.7109375" hidden="1" customWidth="1"/>
    <col min="182" max="182" width="12.7109375" hidden="1" customWidth="1"/>
    <col min="183" max="183" width="20.7109375" hidden="1" customWidth="1"/>
    <col min="184" max="184" width="12.7109375" hidden="1" customWidth="1"/>
    <col min="185" max="185" width="20.7109375" hidden="1" customWidth="1"/>
    <col min="186" max="186" width="12.7109375" hidden="1" customWidth="1"/>
    <col min="187" max="187" width="20.7109375" hidden="1" customWidth="1"/>
    <col min="188" max="188" width="12.7109375" hidden="1" customWidth="1"/>
    <col min="189" max="189" width="20.7109375" hidden="1" customWidth="1"/>
    <col min="190" max="190" width="12.7109375" hidden="1" customWidth="1"/>
    <col min="191" max="191" width="20.7109375" hidden="1" customWidth="1"/>
    <col min="192" max="192" width="12.7109375" hidden="1" customWidth="1"/>
    <col min="193" max="193" width="20.7109375" hidden="1" customWidth="1"/>
    <col min="194" max="194" width="12.7109375" hidden="1" customWidth="1"/>
    <col min="195" max="195" width="20.7109375" hidden="1" customWidth="1"/>
    <col min="196" max="196" width="12.7109375" hidden="1" customWidth="1"/>
    <col min="197" max="197" width="20.7109375" hidden="1" customWidth="1"/>
    <col min="198" max="198" width="12.7109375" hidden="1" customWidth="1"/>
    <col min="199" max="199" width="20.7109375" hidden="1" customWidth="1"/>
    <col min="200" max="200" width="12.7109375" hidden="1" customWidth="1"/>
    <col min="201" max="201" width="20.7109375" hidden="1" customWidth="1"/>
    <col min="202" max="202" width="12.7109375" hidden="1" customWidth="1"/>
    <col min="203" max="203" width="20.7109375" hidden="1" customWidth="1"/>
    <col min="204" max="204" width="12.7109375" hidden="1" customWidth="1"/>
    <col min="205" max="205" width="20.7109375" hidden="1" customWidth="1"/>
    <col min="206" max="206" width="12.7109375" hidden="1" customWidth="1"/>
    <col min="207" max="207" width="20.7109375" hidden="1" customWidth="1"/>
    <col min="208" max="208" width="32.42578125" customWidth="1"/>
    <col min="209" max="209" width="26" customWidth="1"/>
    <col min="210" max="210" width="19" customWidth="1"/>
    <col min="211" max="211" width="83.28515625" customWidth="1"/>
    <col min="216" max="216" width="9.140625" customWidth="1"/>
  </cols>
  <sheetData>
    <row r="1" spans="1:223">
      <c r="E1"/>
      <c r="F1"/>
      <c r="G1"/>
      <c r="H1"/>
      <c r="I1" s="25"/>
      <c r="J1" s="23"/>
      <c r="K1" s="25"/>
      <c r="M1" s="25"/>
      <c r="O1" s="25"/>
      <c r="Q1" s="25"/>
      <c r="S1" s="25"/>
      <c r="U1" s="25"/>
      <c r="W1" s="25"/>
      <c r="Y1" s="25"/>
      <c r="AA1" s="25"/>
      <c r="AC1" s="25"/>
      <c r="AE1" s="25"/>
      <c r="AG1" s="25"/>
      <c r="AI1" s="25"/>
      <c r="AK1" s="25"/>
      <c r="AM1" s="25"/>
      <c r="AO1" s="25"/>
      <c r="AQ1" s="25"/>
      <c r="AS1" s="25"/>
      <c r="AU1" s="25"/>
      <c r="AV1" s="39"/>
      <c r="AW1" s="39"/>
    </row>
    <row r="2" spans="1:223">
      <c r="E2"/>
      <c r="F2"/>
      <c r="G2"/>
      <c r="H2"/>
      <c r="I2" s="1"/>
      <c r="J2" s="23"/>
      <c r="K2" s="25"/>
      <c r="M2" s="25"/>
      <c r="O2" s="25"/>
      <c r="Q2" s="25"/>
      <c r="S2" s="25"/>
      <c r="U2" s="25"/>
      <c r="W2" s="25"/>
      <c r="Y2" s="25"/>
      <c r="AA2" s="25"/>
      <c r="AC2" s="25"/>
      <c r="AE2" s="25"/>
      <c r="AG2" s="25"/>
      <c r="AI2" s="25"/>
      <c r="AK2" s="25"/>
      <c r="AM2" s="25"/>
      <c r="AO2" s="25"/>
      <c r="AQ2" s="25"/>
      <c r="AS2" s="25"/>
      <c r="AU2" s="25"/>
      <c r="AV2" s="39"/>
      <c r="AW2" s="39"/>
    </row>
    <row r="3" spans="1:223">
      <c r="E3"/>
      <c r="F3"/>
      <c r="G3"/>
      <c r="H3"/>
      <c r="I3" s="1"/>
      <c r="J3" s="23"/>
      <c r="K3" s="25"/>
      <c r="M3" s="25"/>
      <c r="O3" s="25"/>
      <c r="Q3" s="25"/>
      <c r="S3" s="25"/>
      <c r="U3" s="25"/>
      <c r="W3" s="25"/>
      <c r="Y3" s="25"/>
      <c r="AA3" s="25"/>
      <c r="AC3" s="25"/>
      <c r="AE3" s="25"/>
      <c r="AG3" s="25"/>
      <c r="AI3" s="25"/>
      <c r="AK3" s="25"/>
      <c r="AM3" s="25"/>
      <c r="AO3" s="25"/>
      <c r="AQ3" s="25"/>
      <c r="AS3" s="25"/>
      <c r="AU3" s="25"/>
      <c r="AV3" s="39"/>
      <c r="AW3" s="39"/>
    </row>
    <row r="4" spans="1:223">
      <c r="E4"/>
      <c r="F4"/>
      <c r="G4"/>
      <c r="H4"/>
      <c r="I4" s="1"/>
      <c r="J4" s="23"/>
      <c r="K4" s="25"/>
      <c r="M4" s="25"/>
      <c r="O4" s="25"/>
      <c r="Q4" s="25"/>
      <c r="S4" s="25"/>
      <c r="U4" s="25"/>
      <c r="W4" s="25"/>
      <c r="Y4" s="25"/>
      <c r="AA4" s="25"/>
      <c r="AC4" s="25"/>
      <c r="AE4" s="25"/>
      <c r="AG4" s="25"/>
      <c r="AI4" s="25"/>
      <c r="AK4" s="25"/>
      <c r="AM4" s="25"/>
      <c r="AO4" s="25"/>
      <c r="AQ4" s="25"/>
      <c r="AS4" s="25"/>
      <c r="AU4" s="25"/>
      <c r="AV4" s="39"/>
      <c r="AW4" s="39"/>
    </row>
    <row r="5" spans="1:223">
      <c r="E5"/>
      <c r="F5"/>
      <c r="G5"/>
      <c r="H5"/>
      <c r="I5" s="1"/>
      <c r="J5" s="23"/>
      <c r="K5" s="25"/>
      <c r="M5" s="25"/>
      <c r="O5" s="25"/>
      <c r="Q5" s="25"/>
      <c r="S5" s="25"/>
      <c r="U5" s="25"/>
      <c r="W5" s="25"/>
      <c r="Y5" s="25"/>
      <c r="AA5" s="25"/>
      <c r="AC5" s="25"/>
      <c r="AE5" s="25"/>
      <c r="AG5" s="25"/>
      <c r="AI5" s="25"/>
      <c r="AK5" s="25"/>
      <c r="AM5" s="25"/>
      <c r="AO5" s="25"/>
      <c r="AQ5" s="25"/>
      <c r="AS5" s="25"/>
      <c r="AU5" s="25"/>
      <c r="AV5" s="39"/>
      <c r="AW5" s="39"/>
    </row>
    <row r="6" spans="1:223">
      <c r="A6" s="1"/>
      <c r="B6" s="1"/>
      <c r="C6" s="1"/>
      <c r="D6" s="1"/>
      <c r="G6" s="101"/>
      <c r="H6" s="23"/>
      <c r="I6" s="1"/>
      <c r="J6" s="23"/>
      <c r="K6" s="25"/>
      <c r="M6" s="25"/>
      <c r="O6" s="25"/>
      <c r="Q6" s="25"/>
      <c r="S6" s="25"/>
      <c r="U6" s="25"/>
      <c r="W6" s="25"/>
      <c r="Y6" s="25"/>
      <c r="AA6" s="25"/>
      <c r="AC6" s="25"/>
      <c r="AE6" s="25"/>
      <c r="AG6" s="25"/>
      <c r="AI6" s="25"/>
      <c r="AK6" s="25"/>
      <c r="AM6" s="25"/>
      <c r="AO6" s="25"/>
      <c r="AQ6" s="25"/>
      <c r="AS6" s="25"/>
      <c r="AU6" s="25"/>
      <c r="AV6" s="39"/>
      <c r="AW6" s="39"/>
    </row>
    <row r="7" spans="1:223" ht="12.75" customHeight="1">
      <c r="A7" s="1"/>
      <c r="B7" s="1"/>
      <c r="C7" s="1"/>
      <c r="D7" s="1"/>
      <c r="G7" s="101"/>
      <c r="H7" s="23"/>
      <c r="I7" s="1"/>
      <c r="J7" s="23"/>
      <c r="K7" s="25"/>
      <c r="M7" s="25"/>
      <c r="O7" s="25"/>
      <c r="Q7" s="25"/>
      <c r="S7" s="25"/>
      <c r="U7" s="25"/>
      <c r="W7" s="25"/>
      <c r="Y7" s="25"/>
      <c r="AA7" s="25"/>
      <c r="AC7" s="25"/>
      <c r="AE7" s="25"/>
      <c r="AG7" s="25"/>
      <c r="AI7" s="25"/>
      <c r="AK7" s="25"/>
      <c r="AM7" s="25"/>
      <c r="AO7" s="25"/>
      <c r="AQ7" s="25"/>
      <c r="AS7" s="25"/>
      <c r="AU7" s="25"/>
      <c r="AV7" s="39"/>
      <c r="AW7" s="39"/>
    </row>
    <row r="8" spans="1:223" ht="22.5" customHeight="1">
      <c r="A8" s="358" t="s">
        <v>2954</v>
      </c>
      <c r="B8" s="288"/>
      <c r="C8" s="288"/>
      <c r="D8" s="288"/>
      <c r="E8" s="288"/>
      <c r="F8" s="288"/>
      <c r="G8" s="288"/>
      <c r="H8" s="288"/>
      <c r="I8" s="288"/>
      <c r="J8"/>
      <c r="K8"/>
      <c r="L8"/>
      <c r="M8"/>
      <c r="N8"/>
      <c r="O8"/>
      <c r="P8"/>
      <c r="Q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N8" s="288"/>
      <c r="BO8" s="288"/>
      <c r="BP8" s="288"/>
      <c r="BQ8" s="288"/>
      <c r="BR8" s="288"/>
      <c r="BS8" s="288"/>
      <c r="BT8" s="288"/>
      <c r="BU8" s="288"/>
      <c r="BV8" s="288"/>
      <c r="BW8" s="288"/>
      <c r="BX8" s="288"/>
      <c r="BY8" s="288"/>
      <c r="BZ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c r="ED8" s="288"/>
      <c r="EE8" s="288"/>
      <c r="EF8" s="288"/>
      <c r="EG8" s="288"/>
      <c r="EH8" s="288"/>
      <c r="EI8" s="288"/>
      <c r="EJ8" s="288"/>
      <c r="EK8" s="288"/>
      <c r="EL8" s="288"/>
      <c r="EM8" s="288"/>
      <c r="EN8" s="288"/>
      <c r="EO8" s="288"/>
      <c r="EP8" s="288"/>
      <c r="EQ8" s="288"/>
      <c r="ER8" s="288"/>
      <c r="ES8" s="288"/>
      <c r="ET8" s="288"/>
      <c r="EU8" s="288"/>
      <c r="EV8" s="288"/>
      <c r="EW8" s="288"/>
      <c r="EX8" s="288"/>
      <c r="EY8" s="288"/>
      <c r="EZ8" s="288"/>
      <c r="FA8" s="288"/>
      <c r="FB8" s="288"/>
      <c r="FC8" s="288"/>
      <c r="FD8" s="288"/>
      <c r="FE8" s="288"/>
      <c r="FF8" s="288"/>
      <c r="FG8" s="288"/>
      <c r="FH8" s="288"/>
      <c r="FI8" s="288"/>
      <c r="FJ8" s="288"/>
      <c r="FK8" s="288"/>
      <c r="FL8" s="288"/>
      <c r="FM8" s="288"/>
      <c r="FN8" s="288"/>
      <c r="FO8" s="288"/>
      <c r="FP8" s="288"/>
      <c r="FQ8" s="288"/>
      <c r="FR8" s="288"/>
      <c r="FS8" s="288"/>
      <c r="FT8" s="288"/>
      <c r="FU8" s="288"/>
      <c r="FV8" s="288"/>
      <c r="FW8" s="288"/>
      <c r="FX8" s="288"/>
      <c r="FY8" s="288"/>
      <c r="FZ8" s="288"/>
      <c r="GA8" s="288"/>
      <c r="GB8" s="288"/>
      <c r="GC8" s="288"/>
      <c r="GD8" s="288"/>
      <c r="GE8" s="288"/>
      <c r="GF8" s="288"/>
      <c r="GG8" s="288"/>
      <c r="GH8" s="288"/>
      <c r="GI8" s="288"/>
      <c r="GJ8" s="288"/>
      <c r="GK8" s="288"/>
      <c r="GL8" s="288"/>
      <c r="GM8" s="288"/>
      <c r="GN8" s="288"/>
      <c r="GO8" s="288"/>
      <c r="GP8" s="288"/>
      <c r="GQ8" s="288"/>
      <c r="GR8" s="288"/>
      <c r="GS8" s="288"/>
      <c r="GT8" s="288"/>
      <c r="GU8" s="288"/>
      <c r="GV8" s="288"/>
      <c r="GW8" s="288"/>
      <c r="GX8" s="288"/>
      <c r="GY8" s="288"/>
      <c r="GZ8" s="288"/>
      <c r="HA8" s="288"/>
      <c r="HB8" s="288"/>
      <c r="HC8" s="288"/>
    </row>
    <row r="9" spans="1:223" ht="24" customHeight="1">
      <c r="A9" s="358" t="s">
        <v>2955</v>
      </c>
      <c r="B9" s="288"/>
      <c r="C9" s="288"/>
      <c r="D9" s="288"/>
      <c r="E9" s="288"/>
      <c r="F9" s="288"/>
      <c r="G9" s="288"/>
      <c r="H9" s="288"/>
      <c r="I9" s="288"/>
      <c r="J9"/>
      <c r="K9"/>
      <c r="L9"/>
      <c r="M9"/>
      <c r="N9"/>
      <c r="O9"/>
      <c r="P9"/>
      <c r="Q9"/>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N9" s="288"/>
      <c r="BO9" s="288"/>
      <c r="BP9" s="288"/>
      <c r="BQ9" s="288"/>
      <c r="BR9" s="288"/>
      <c r="BS9" s="288"/>
      <c r="BT9" s="288"/>
      <c r="BU9" s="288"/>
      <c r="BV9" s="288"/>
      <c r="BW9" s="288"/>
      <c r="BX9" s="288"/>
      <c r="BY9" s="288"/>
      <c r="BZ9" s="288"/>
      <c r="CI9" s="288"/>
      <c r="CJ9" s="288"/>
      <c r="CK9" s="288"/>
      <c r="CL9" s="288"/>
      <c r="CM9" s="288"/>
      <c r="CN9" s="288"/>
      <c r="CO9" s="288"/>
      <c r="CP9" s="288"/>
      <c r="CQ9" s="288"/>
      <c r="CR9" s="288"/>
      <c r="CS9" s="288"/>
      <c r="CT9" s="288"/>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88"/>
      <c r="EJ9" s="288"/>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Q9" s="288"/>
      <c r="FR9" s="288"/>
      <c r="FS9" s="288"/>
      <c r="FT9" s="288"/>
      <c r="FU9" s="288"/>
      <c r="FV9" s="288"/>
      <c r="FW9" s="288"/>
      <c r="FX9" s="288"/>
      <c r="FY9" s="288"/>
      <c r="FZ9" s="288"/>
      <c r="GA9" s="288"/>
      <c r="GB9" s="288"/>
      <c r="GC9" s="288"/>
      <c r="GD9" s="288"/>
      <c r="GE9" s="288"/>
      <c r="GF9" s="288"/>
      <c r="GG9" s="288"/>
      <c r="GH9" s="288"/>
      <c r="GI9" s="288"/>
      <c r="GJ9" s="288"/>
      <c r="GK9" s="288"/>
      <c r="GL9" s="288"/>
      <c r="GM9" s="288"/>
      <c r="GN9" s="288"/>
      <c r="GO9" s="288"/>
      <c r="GP9" s="288"/>
      <c r="GQ9" s="288"/>
      <c r="GR9" s="288"/>
      <c r="GS9" s="288"/>
      <c r="GT9" s="288"/>
      <c r="GU9" s="288"/>
      <c r="GV9" s="288"/>
      <c r="GW9" s="288"/>
      <c r="GX9" s="288"/>
      <c r="GY9" s="288"/>
      <c r="GZ9" s="288"/>
      <c r="HA9" s="288"/>
      <c r="HB9" s="288"/>
      <c r="HC9" s="288"/>
      <c r="HH9" s="130"/>
      <c r="HI9" s="288"/>
      <c r="HJ9" s="288"/>
      <c r="HK9" s="288"/>
      <c r="HL9" s="288"/>
      <c r="HN9" s="288"/>
      <c r="HO9" s="288"/>
    </row>
    <row r="10" spans="1:223" ht="21" customHeight="1">
      <c r="A10" s="359" t="str">
        <f>'Svc Line Rev (1)'!A9</f>
        <v>Fiscal Year 2025 (July 1, 2024 through June 30, 2025)</v>
      </c>
      <c r="B10" s="361"/>
      <c r="C10" s="361"/>
      <c r="D10" s="361"/>
      <c r="E10" s="361"/>
      <c r="F10" s="361"/>
      <c r="G10" s="361"/>
      <c r="H10" s="361"/>
      <c r="I10" s="361"/>
      <c r="J10"/>
      <c r="K10"/>
      <c r="L10"/>
      <c r="M10"/>
      <c r="N10"/>
      <c r="O10"/>
      <c r="P10"/>
      <c r="Q10"/>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N10" s="361"/>
      <c r="BO10" s="361"/>
      <c r="BP10" s="361"/>
      <c r="BQ10" s="361"/>
      <c r="BR10" s="361"/>
      <c r="BS10" s="361"/>
      <c r="BT10" s="361"/>
      <c r="BU10" s="361"/>
      <c r="BV10" s="361"/>
      <c r="BW10" s="361"/>
      <c r="BX10" s="361"/>
      <c r="BY10" s="361"/>
      <c r="BZ10" s="361"/>
      <c r="CI10" s="361"/>
      <c r="CJ10" s="361"/>
      <c r="CK10" s="361"/>
      <c r="CL10" s="361"/>
      <c r="CM10" s="361"/>
      <c r="CN10" s="361"/>
      <c r="CO10" s="361"/>
      <c r="CP10" s="361"/>
      <c r="CQ10" s="361"/>
      <c r="CR10" s="361"/>
      <c r="CS10" s="361"/>
      <c r="CT10" s="361"/>
      <c r="CU10" s="361"/>
      <c r="CV10" s="361"/>
      <c r="CW10" s="361"/>
      <c r="CX10" s="361"/>
      <c r="CY10" s="361"/>
      <c r="CZ10" s="361"/>
      <c r="DA10" s="361"/>
      <c r="DB10" s="361"/>
      <c r="DC10" s="361"/>
      <c r="DD10" s="361"/>
      <c r="DE10" s="361"/>
      <c r="DF10" s="361"/>
      <c r="DG10" s="361"/>
      <c r="DH10" s="361"/>
      <c r="DI10" s="361"/>
      <c r="DJ10" s="361"/>
      <c r="DK10" s="361"/>
      <c r="DL10" s="361"/>
      <c r="DM10" s="361"/>
      <c r="DN10" s="361"/>
      <c r="DO10" s="361"/>
      <c r="DP10" s="361"/>
      <c r="DQ10" s="361"/>
      <c r="DR10" s="361"/>
      <c r="DS10" s="361"/>
      <c r="DT10" s="361"/>
      <c r="DU10" s="361"/>
      <c r="DV10" s="361"/>
      <c r="DW10" s="361"/>
      <c r="DX10" s="361"/>
      <c r="DY10" s="361"/>
      <c r="DZ10" s="361"/>
      <c r="EA10" s="361"/>
      <c r="EB10" s="361"/>
      <c r="EC10" s="361"/>
      <c r="ED10" s="361"/>
      <c r="EE10" s="361"/>
      <c r="EF10" s="361"/>
      <c r="EG10" s="361"/>
      <c r="EH10" s="361"/>
      <c r="EI10" s="361"/>
      <c r="EJ10" s="361"/>
      <c r="EK10" s="361"/>
      <c r="EL10" s="361"/>
      <c r="EM10" s="361"/>
      <c r="EN10" s="361"/>
      <c r="EO10" s="361"/>
      <c r="EP10" s="361"/>
      <c r="EQ10" s="361"/>
      <c r="ER10" s="361"/>
      <c r="ES10" s="361"/>
      <c r="ET10" s="361"/>
      <c r="EU10" s="361"/>
      <c r="EV10" s="361"/>
      <c r="EW10" s="361"/>
      <c r="EX10" s="361"/>
      <c r="EY10" s="361"/>
      <c r="EZ10" s="361"/>
      <c r="FA10" s="361"/>
      <c r="FB10" s="361"/>
      <c r="FC10" s="361"/>
      <c r="FD10" s="361"/>
      <c r="FE10" s="361"/>
      <c r="FF10" s="361"/>
      <c r="FG10" s="361"/>
      <c r="FH10" s="361"/>
      <c r="FI10" s="361"/>
      <c r="FJ10" s="361"/>
      <c r="FK10" s="361"/>
      <c r="FL10" s="361"/>
      <c r="FM10" s="361"/>
      <c r="FN10" s="361"/>
      <c r="FO10" s="361"/>
      <c r="FP10" s="361"/>
      <c r="FQ10" s="361"/>
      <c r="FR10" s="361"/>
      <c r="FS10" s="361"/>
      <c r="FT10" s="361"/>
      <c r="FU10" s="361"/>
      <c r="FV10" s="361"/>
      <c r="FW10" s="361"/>
      <c r="FX10" s="361"/>
      <c r="FY10" s="361"/>
      <c r="FZ10" s="361"/>
      <c r="GA10" s="361"/>
      <c r="GB10" s="361"/>
      <c r="GC10" s="361"/>
      <c r="GD10" s="361"/>
      <c r="GE10" s="361"/>
      <c r="GF10" s="361"/>
      <c r="GG10" s="361"/>
      <c r="GH10" s="361"/>
      <c r="GI10" s="361"/>
      <c r="GJ10" s="361"/>
      <c r="GK10" s="361"/>
      <c r="GL10" s="361"/>
      <c r="GM10" s="361"/>
      <c r="GN10" s="361"/>
      <c r="GO10" s="361"/>
      <c r="GP10" s="361"/>
      <c r="GQ10" s="361"/>
      <c r="GR10" s="361"/>
      <c r="GS10" s="361"/>
      <c r="GT10" s="361"/>
      <c r="GU10" s="361"/>
      <c r="GV10" s="361"/>
      <c r="GW10" s="361"/>
      <c r="GX10" s="361"/>
      <c r="GY10" s="361"/>
      <c r="GZ10" s="361"/>
      <c r="HA10" s="361"/>
      <c r="HB10" s="361"/>
      <c r="HC10" s="361"/>
      <c r="HH10" s="130"/>
      <c r="HI10" s="288"/>
      <c r="HJ10" s="288"/>
      <c r="HK10" s="288"/>
      <c r="HL10" s="288"/>
      <c r="HN10" s="288"/>
      <c r="HO10" s="288"/>
    </row>
    <row r="11" spans="1:223" ht="18.75" customHeight="1">
      <c r="A11" s="359"/>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P11" s="361"/>
      <c r="BQ11" s="361"/>
      <c r="BR11" s="361"/>
      <c r="BS11" s="361"/>
      <c r="BT11" s="361"/>
      <c r="BU11" s="361"/>
      <c r="BV11" s="361"/>
      <c r="BW11" s="361"/>
      <c r="BX11" s="361"/>
      <c r="BY11" s="361"/>
      <c r="BZ11" s="361"/>
      <c r="CA11" s="361"/>
      <c r="CB11" s="361"/>
      <c r="CC11" s="361"/>
      <c r="CD11" s="361"/>
      <c r="CE11" s="361"/>
      <c r="CF11" s="361"/>
      <c r="CG11" s="361"/>
      <c r="CH11" s="361"/>
      <c r="CI11" s="361"/>
      <c r="CJ11" s="361"/>
      <c r="CK11" s="361"/>
      <c r="CL11" s="361"/>
      <c r="CM11" s="361"/>
      <c r="CN11" s="361"/>
      <c r="CO11" s="361"/>
      <c r="CP11" s="361"/>
      <c r="CQ11" s="361"/>
      <c r="CR11" s="361"/>
      <c r="CS11" s="361"/>
      <c r="CT11" s="361"/>
      <c r="CU11" s="361"/>
      <c r="CV11" s="361"/>
      <c r="CW11" s="361"/>
      <c r="CX11" s="361"/>
      <c r="CY11" s="361"/>
      <c r="CZ11" s="361"/>
      <c r="DA11" s="361"/>
      <c r="DB11" s="361"/>
      <c r="DC11" s="361"/>
      <c r="DD11" s="361"/>
      <c r="DE11" s="361"/>
      <c r="DF11" s="361"/>
      <c r="DG11" s="361"/>
      <c r="DH11" s="361"/>
      <c r="DI11" s="361"/>
      <c r="DJ11" s="361"/>
      <c r="DK11" s="361"/>
      <c r="DL11" s="361"/>
      <c r="DM11" s="361"/>
      <c r="DN11" s="361"/>
      <c r="DO11" s="361"/>
      <c r="DP11" s="361"/>
      <c r="DQ11" s="361"/>
      <c r="DR11" s="361"/>
      <c r="DS11" s="361"/>
      <c r="DT11" s="361"/>
      <c r="DU11" s="361"/>
      <c r="DV11" s="361"/>
      <c r="DW11" s="361"/>
      <c r="DX11" s="361"/>
      <c r="DY11" s="361"/>
      <c r="DZ11" s="361"/>
      <c r="EA11" s="361"/>
      <c r="EB11" s="361"/>
      <c r="EC11" s="361"/>
      <c r="ED11" s="361"/>
      <c r="EE11" s="361"/>
      <c r="EF11" s="361"/>
      <c r="EG11" s="361"/>
      <c r="EH11" s="361"/>
      <c r="EI11" s="361"/>
      <c r="EJ11" s="361"/>
      <c r="EK11" s="361"/>
      <c r="EL11" s="361"/>
      <c r="EM11" s="361"/>
      <c r="EN11" s="361"/>
      <c r="EO11" s="361"/>
      <c r="EP11" s="361"/>
      <c r="EQ11" s="361"/>
      <c r="ER11" s="361"/>
      <c r="ES11" s="361"/>
      <c r="ET11" s="361"/>
      <c r="EU11" s="361"/>
      <c r="EV11" s="361"/>
      <c r="EW11" s="361"/>
      <c r="EX11" s="361"/>
      <c r="EY11" s="361"/>
      <c r="EZ11" s="361"/>
      <c r="FA11" s="361"/>
      <c r="FB11" s="361"/>
      <c r="FC11" s="361"/>
      <c r="FD11" s="361"/>
      <c r="FE11" s="361"/>
      <c r="FF11" s="361"/>
      <c r="FG11" s="361"/>
      <c r="FH11" s="361"/>
      <c r="FI11" s="361"/>
      <c r="FJ11" s="361"/>
      <c r="FK11" s="361"/>
      <c r="FL11" s="361"/>
      <c r="FM11" s="361"/>
      <c r="FN11" s="361"/>
      <c r="FO11" s="361"/>
      <c r="FP11" s="361"/>
      <c r="FQ11" s="361"/>
      <c r="FR11" s="361"/>
      <c r="FS11" s="361"/>
      <c r="FT11" s="361"/>
      <c r="FU11" s="361"/>
      <c r="FV11" s="361"/>
      <c r="FW11" s="361"/>
      <c r="FX11" s="361"/>
      <c r="FY11" s="361"/>
      <c r="FZ11" s="361"/>
      <c r="GA11" s="361"/>
      <c r="GB11" s="361"/>
      <c r="GC11" s="361"/>
      <c r="GD11" s="361"/>
      <c r="GE11" s="361"/>
      <c r="GF11" s="361"/>
      <c r="GG11" s="361"/>
      <c r="GH11" s="361"/>
      <c r="GI11" s="361"/>
      <c r="GJ11" s="361"/>
      <c r="GK11" s="361"/>
      <c r="GL11" s="361"/>
      <c r="GM11" s="361"/>
      <c r="GN11" s="361"/>
      <c r="GO11" s="361"/>
      <c r="GP11" s="361"/>
      <c r="GQ11" s="361"/>
      <c r="GR11" s="361"/>
      <c r="GS11" s="361"/>
      <c r="GT11" s="361"/>
      <c r="GU11" s="361"/>
      <c r="GV11" s="361"/>
      <c r="GW11" s="361"/>
      <c r="GX11" s="361"/>
      <c r="GY11" s="361"/>
      <c r="GZ11" s="361"/>
      <c r="HA11" s="361"/>
      <c r="HB11" s="361"/>
      <c r="HC11" s="361"/>
      <c r="HH11" s="130"/>
      <c r="HI11" s="361"/>
      <c r="HJ11" s="361"/>
      <c r="HK11" s="361"/>
      <c r="HL11" s="361"/>
      <c r="HN11" s="361"/>
      <c r="HO11" s="361"/>
    </row>
    <row r="12" spans="1:223" ht="18.75" customHeight="1">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row>
    <row r="13" spans="1:223" ht="18.75" customHeight="1">
      <c r="A13" s="145"/>
      <c r="B13" s="145"/>
      <c r="C13" s="145"/>
      <c r="D13" s="145"/>
      <c r="E13"/>
      <c r="F13"/>
      <c r="G13"/>
      <c r="H13"/>
      <c r="I13"/>
      <c r="J13"/>
      <c r="K13"/>
      <c r="L13"/>
      <c r="M13"/>
      <c r="N13"/>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39"/>
      <c r="AW13" s="39"/>
    </row>
    <row r="14" spans="1:223" ht="15">
      <c r="A14" s="172" t="s">
        <v>2942</v>
      </c>
      <c r="B14" s="179"/>
      <c r="C14" s="180"/>
      <c r="D14" s="180"/>
      <c r="E14" s="180"/>
      <c r="F14" s="184"/>
      <c r="G14"/>
      <c r="H14"/>
      <c r="I14"/>
      <c r="J14"/>
      <c r="K14"/>
      <c r="L14"/>
      <c r="M14"/>
      <c r="N14"/>
      <c r="O14" s="25"/>
      <c r="Q14"/>
      <c r="R14"/>
      <c r="S14"/>
      <c r="T14"/>
      <c r="U14" s="25"/>
      <c r="W14" s="25"/>
      <c r="Y14" s="25"/>
      <c r="AA14" s="25"/>
      <c r="AC14" s="25"/>
      <c r="AE14" s="25"/>
      <c r="AG14" s="25"/>
      <c r="AI14" s="25"/>
      <c r="AK14" s="25"/>
      <c r="AM14" s="25"/>
      <c r="AO14" s="25"/>
      <c r="AQ14" s="25"/>
      <c r="AS14" s="25"/>
      <c r="AU14" s="25"/>
      <c r="AV14" s="39"/>
      <c r="AW14" s="39"/>
    </row>
    <row r="15" spans="1:223" ht="15">
      <c r="A15" s="148" t="s">
        <v>223</v>
      </c>
      <c r="B15" s="94"/>
      <c r="C15" s="95"/>
      <c r="D15" s="95"/>
      <c r="E15" s="95"/>
      <c r="F15" s="185"/>
      <c r="G15" s="431"/>
      <c r="H15"/>
      <c r="I15"/>
      <c r="J15"/>
      <c r="K15"/>
      <c r="L15"/>
      <c r="M15"/>
      <c r="N15"/>
      <c r="O15" s="25"/>
      <c r="P15"/>
      <c r="Q15"/>
      <c r="R15"/>
      <c r="S15"/>
      <c r="T15"/>
      <c r="U15" s="25"/>
      <c r="W15" s="25"/>
      <c r="Y15" s="25"/>
      <c r="AA15" s="25"/>
      <c r="AC15" s="25"/>
      <c r="AE15" s="25"/>
      <c r="AG15" s="25"/>
      <c r="AI15" s="25"/>
      <c r="AK15" s="25"/>
      <c r="AM15" s="25"/>
      <c r="AO15" s="25"/>
      <c r="AQ15" s="25"/>
      <c r="AS15" s="25"/>
      <c r="AU15" s="25"/>
      <c r="AV15" s="39"/>
      <c r="AW15" s="39"/>
    </row>
    <row r="16" spans="1:223">
      <c r="A16" s="183" t="s">
        <v>3209</v>
      </c>
      <c r="B16" s="94"/>
      <c r="C16" s="95"/>
      <c r="D16" s="95"/>
      <c r="E16" s="95"/>
      <c r="F16" s="185"/>
      <c r="G16" s="431"/>
      <c r="H16"/>
      <c r="I16"/>
      <c r="J16"/>
      <c r="K16"/>
      <c r="L16"/>
      <c r="M16"/>
      <c r="N16"/>
      <c r="O16" s="25"/>
      <c r="P16"/>
      <c r="Q16"/>
      <c r="R16"/>
      <c r="S16"/>
      <c r="T16"/>
      <c r="U16" s="25"/>
      <c r="W16" s="25"/>
      <c r="Y16" s="25"/>
      <c r="AA16" s="25"/>
      <c r="AC16" s="25"/>
      <c r="AE16" s="25"/>
      <c r="AG16" s="25"/>
      <c r="AI16" s="25"/>
      <c r="AK16" s="25"/>
      <c r="AM16" s="25"/>
      <c r="AO16" s="25"/>
      <c r="AQ16" s="25"/>
      <c r="AS16" s="25"/>
      <c r="AU16" s="25"/>
      <c r="AV16" s="39"/>
      <c r="AW16" s="39"/>
    </row>
    <row r="17" spans="1:207" ht="15">
      <c r="A17" s="148"/>
      <c r="B17" s="94"/>
      <c r="C17" s="95"/>
      <c r="D17" s="95"/>
      <c r="E17" s="95"/>
      <c r="F17" s="185"/>
      <c r="G17" s="431"/>
      <c r="H17"/>
      <c r="I17"/>
      <c r="J17"/>
      <c r="K17"/>
      <c r="L17"/>
      <c r="M17"/>
      <c r="N17"/>
      <c r="O17" s="25"/>
      <c r="P17"/>
      <c r="Q17"/>
      <c r="R17"/>
      <c r="S17"/>
      <c r="T17"/>
      <c r="U17" s="25"/>
      <c r="W17" s="25"/>
      <c r="Y17" s="25"/>
      <c r="AA17" s="25"/>
      <c r="AC17" s="25"/>
      <c r="AE17" s="25"/>
      <c r="AG17" s="25"/>
      <c r="AI17" s="25"/>
      <c r="AK17" s="25"/>
      <c r="AM17" s="25"/>
      <c r="AO17" s="25"/>
      <c r="AQ17" s="25"/>
      <c r="AS17" s="25"/>
      <c r="AU17" s="25"/>
      <c r="AV17" s="39"/>
      <c r="AW17" s="39"/>
    </row>
    <row r="18" spans="1:207" ht="15">
      <c r="A18" s="148" t="s">
        <v>3185</v>
      </c>
      <c r="B18" s="94"/>
      <c r="C18" s="95"/>
      <c r="D18" s="95"/>
      <c r="E18" s="95"/>
      <c r="F18" s="185"/>
      <c r="G18" s="431"/>
      <c r="H18"/>
      <c r="I18"/>
      <c r="J18"/>
      <c r="K18"/>
      <c r="L18"/>
      <c r="M18"/>
      <c r="N18"/>
      <c r="O18" s="25"/>
      <c r="P18"/>
      <c r="Q18"/>
      <c r="R18"/>
      <c r="S18"/>
      <c r="T18"/>
      <c r="U18" s="25"/>
      <c r="W18" s="25"/>
      <c r="Y18" s="25"/>
      <c r="AA18" s="25"/>
      <c r="AC18" s="25"/>
      <c r="AE18" s="25"/>
      <c r="AG18" s="25"/>
      <c r="AI18" s="25"/>
      <c r="AK18" s="25"/>
      <c r="AM18" s="25"/>
      <c r="AO18" s="25"/>
      <c r="AQ18" s="25"/>
      <c r="AS18" s="25"/>
      <c r="AU18" s="25"/>
      <c r="AV18" s="39"/>
      <c r="AW18" s="39"/>
    </row>
    <row r="19" spans="1:207">
      <c r="A19" s="183" t="s">
        <v>3383</v>
      </c>
      <c r="B19" s="94"/>
      <c r="C19" s="95"/>
      <c r="D19" s="95"/>
      <c r="E19" s="95"/>
      <c r="F19" s="185"/>
      <c r="G19" s="431"/>
      <c r="H19"/>
      <c r="I19"/>
      <c r="J19"/>
      <c r="K19"/>
      <c r="L19"/>
      <c r="M19"/>
      <c r="N19"/>
      <c r="O19" s="25"/>
      <c r="P19"/>
      <c r="Q19"/>
      <c r="R19"/>
      <c r="S19"/>
      <c r="T19"/>
      <c r="U19" s="25"/>
      <c r="W19" s="25"/>
      <c r="Y19" s="25"/>
      <c r="AA19" s="25"/>
      <c r="AC19" s="25"/>
      <c r="AE19" s="25"/>
      <c r="AG19" s="25"/>
      <c r="AI19" s="25"/>
      <c r="AK19" s="25"/>
      <c r="AM19" s="25"/>
      <c r="AO19" s="25"/>
      <c r="AQ19" s="25"/>
      <c r="AS19" s="25"/>
      <c r="AU19" s="25"/>
      <c r="AV19" s="39"/>
      <c r="AW19" s="39"/>
    </row>
    <row r="20" spans="1:207">
      <c r="A20" s="183" t="s">
        <v>3384</v>
      </c>
      <c r="B20" s="94"/>
      <c r="C20" s="95"/>
      <c r="D20" s="95"/>
      <c r="E20" s="95"/>
      <c r="F20" s="185"/>
      <c r="G20" s="431"/>
      <c r="H20"/>
      <c r="I20"/>
      <c r="J20"/>
      <c r="K20"/>
      <c r="L20"/>
      <c r="M20"/>
      <c r="N20"/>
      <c r="O20" s="25"/>
      <c r="P20"/>
      <c r="Q20"/>
      <c r="R20"/>
      <c r="S20"/>
      <c r="T20"/>
      <c r="U20" s="25"/>
      <c r="W20" s="25"/>
      <c r="Y20" s="25"/>
      <c r="AA20" s="25"/>
      <c r="AC20" s="25"/>
      <c r="AE20" s="25"/>
      <c r="AG20" s="25"/>
      <c r="AI20" s="25"/>
      <c r="AK20" s="25"/>
      <c r="AM20" s="25"/>
      <c r="AO20" s="25"/>
      <c r="AQ20" s="25"/>
      <c r="AS20" s="25"/>
      <c r="AU20" s="25"/>
      <c r="AV20" s="39"/>
      <c r="AW20" s="39"/>
    </row>
    <row r="21" spans="1:207" ht="27.75" customHeight="1">
      <c r="A21" s="578" t="s">
        <v>3385</v>
      </c>
      <c r="B21" s="579"/>
      <c r="C21" s="579"/>
      <c r="D21" s="579"/>
      <c r="E21" s="579"/>
      <c r="F21" s="580"/>
      <c r="G21" s="431"/>
      <c r="H21"/>
      <c r="I21"/>
      <c r="J21"/>
      <c r="K21"/>
      <c r="L21"/>
      <c r="M21"/>
      <c r="N21"/>
      <c r="O21" s="25"/>
      <c r="P21"/>
      <c r="Q21"/>
      <c r="R21"/>
      <c r="S21"/>
      <c r="T21"/>
      <c r="U21" s="25"/>
      <c r="W21" s="25"/>
      <c r="Y21" s="25"/>
      <c r="AA21" s="25"/>
      <c r="AC21" s="25"/>
      <c r="AE21" s="25"/>
      <c r="AG21" s="25"/>
      <c r="AI21" s="25"/>
      <c r="AK21" s="25"/>
      <c r="AM21" s="25"/>
      <c r="AO21" s="25"/>
      <c r="AQ21" s="25"/>
      <c r="AS21" s="25"/>
      <c r="AU21" s="25"/>
      <c r="AV21" s="39"/>
      <c r="AW21" s="39"/>
    </row>
    <row r="22" spans="1:207" ht="27.75" customHeight="1">
      <c r="A22" s="578" t="s">
        <v>3386</v>
      </c>
      <c r="B22" s="579"/>
      <c r="C22" s="579"/>
      <c r="D22" s="579"/>
      <c r="E22" s="579"/>
      <c r="F22" s="580"/>
      <c r="G22"/>
      <c r="H22"/>
      <c r="I22"/>
      <c r="J22"/>
      <c r="K22"/>
      <c r="L22"/>
      <c r="M22"/>
      <c r="N22"/>
      <c r="O22" s="25"/>
      <c r="P22"/>
      <c r="Q22"/>
      <c r="R22"/>
      <c r="S22"/>
      <c r="T22"/>
      <c r="U22" s="25"/>
      <c r="W22" s="25"/>
      <c r="Y22" s="25"/>
      <c r="AA22" s="25"/>
      <c r="AC22" s="25"/>
      <c r="AE22" s="25"/>
      <c r="AG22" s="25"/>
      <c r="AI22" s="25"/>
      <c r="AK22" s="25"/>
      <c r="AM22" s="25"/>
      <c r="AO22" s="25"/>
      <c r="AQ22" s="25"/>
      <c r="AS22" s="25"/>
      <c r="AU22" s="25"/>
      <c r="AV22" s="39"/>
      <c r="AW22" s="39"/>
    </row>
    <row r="23" spans="1:207" ht="27.75" customHeight="1">
      <c r="A23" s="578" t="s">
        <v>3387</v>
      </c>
      <c r="B23" s="579"/>
      <c r="C23" s="579"/>
      <c r="D23" s="579"/>
      <c r="E23" s="579"/>
      <c r="F23" s="580"/>
      <c r="G23"/>
      <c r="H23"/>
      <c r="I23"/>
      <c r="J23"/>
      <c r="K23"/>
      <c r="L23"/>
      <c r="M23"/>
      <c r="N23"/>
      <c r="O23" s="25"/>
      <c r="P23"/>
      <c r="Q23"/>
      <c r="R23"/>
      <c r="S23"/>
      <c r="T23"/>
      <c r="U23" s="25"/>
      <c r="W23" s="25"/>
      <c r="Y23" s="25"/>
      <c r="AA23" s="25"/>
      <c r="AC23" s="25"/>
      <c r="AE23" s="25"/>
      <c r="AG23" s="25"/>
      <c r="AI23" s="25"/>
      <c r="AK23" s="25"/>
      <c r="AM23" s="25"/>
      <c r="AO23" s="25"/>
      <c r="AQ23" s="25"/>
      <c r="AS23" s="25"/>
      <c r="AU23" s="25"/>
      <c r="AV23" s="39"/>
      <c r="AW23" s="39"/>
    </row>
    <row r="24" spans="1:207">
      <c r="A24" s="183" t="s">
        <v>3210</v>
      </c>
      <c r="B24" s="181"/>
      <c r="C24" s="182"/>
      <c r="D24" s="182"/>
      <c r="E24" s="95"/>
      <c r="F24" s="185"/>
      <c r="G24"/>
      <c r="H24"/>
      <c r="I24"/>
      <c r="J24"/>
      <c r="K24"/>
      <c r="L24"/>
      <c r="M24"/>
      <c r="N24"/>
      <c r="O24" s="25"/>
      <c r="P24"/>
      <c r="Q24"/>
      <c r="R24"/>
      <c r="S24"/>
      <c r="T24"/>
      <c r="U24" s="32"/>
      <c r="V24" s="32"/>
      <c r="W24" s="32"/>
      <c r="Y24" s="25"/>
      <c r="AA24" s="25"/>
      <c r="AC24" s="25"/>
      <c r="AE24" s="25"/>
      <c r="AG24" s="25"/>
      <c r="AI24" s="25"/>
      <c r="AK24" s="25"/>
      <c r="AM24" s="25"/>
      <c r="AO24" s="25"/>
      <c r="AQ24" s="25"/>
      <c r="AS24" s="25"/>
      <c r="AU24" s="25"/>
      <c r="AV24" s="39"/>
      <c r="AW24" s="39"/>
    </row>
    <row r="25" spans="1:207">
      <c r="A25" s="183" t="s">
        <v>224</v>
      </c>
      <c r="B25" s="181"/>
      <c r="C25" s="182"/>
      <c r="D25" s="182"/>
      <c r="E25" s="95"/>
      <c r="F25" s="185"/>
      <c r="G25"/>
      <c r="H25"/>
      <c r="I25"/>
      <c r="J25"/>
      <c r="K25"/>
      <c r="L25"/>
      <c r="M25"/>
      <c r="N25"/>
      <c r="O25" s="25"/>
      <c r="P25"/>
      <c r="Q25"/>
      <c r="R25"/>
      <c r="S25"/>
      <c r="T25"/>
      <c r="U25" s="25"/>
      <c r="W25" s="25"/>
      <c r="Y25" s="25"/>
      <c r="AA25" s="25"/>
      <c r="AC25" s="25"/>
      <c r="AE25" s="25"/>
      <c r="AG25" s="25"/>
      <c r="AI25" s="25"/>
      <c r="AK25" s="25"/>
      <c r="AM25" s="25"/>
      <c r="AO25" s="25"/>
      <c r="AQ25" s="25"/>
      <c r="AS25" s="25"/>
      <c r="AU25" s="25"/>
      <c r="AV25" s="39"/>
      <c r="AW25" s="39"/>
    </row>
    <row r="26" spans="1:207">
      <c r="A26" s="183" t="s">
        <v>225</v>
      </c>
      <c r="B26" s="181"/>
      <c r="C26" s="182"/>
      <c r="D26" s="182"/>
      <c r="E26" s="95"/>
      <c r="F26" s="185"/>
      <c r="G26"/>
      <c r="H26"/>
      <c r="I26"/>
      <c r="J26"/>
      <c r="K26"/>
      <c r="L26"/>
      <c r="M26"/>
      <c r="N26"/>
      <c r="O26" s="25"/>
      <c r="P26"/>
      <c r="Q26"/>
      <c r="R26"/>
      <c r="S26"/>
      <c r="T26"/>
      <c r="U26" s="25"/>
      <c r="W26" s="25"/>
      <c r="Y26" s="25"/>
      <c r="AA26" s="25"/>
      <c r="AC26" s="25"/>
      <c r="AE26" s="25"/>
      <c r="AG26" s="25"/>
      <c r="AI26" s="25"/>
      <c r="AK26" s="25"/>
      <c r="AM26" s="25"/>
      <c r="AO26" s="25"/>
      <c r="AQ26" s="25"/>
      <c r="AS26" s="25"/>
      <c r="AU26" s="25"/>
      <c r="AV26" s="39"/>
      <c r="AW26" s="39"/>
    </row>
    <row r="27" spans="1:207">
      <c r="A27" s="183" t="s">
        <v>3155</v>
      </c>
      <c r="B27" s="181"/>
      <c r="C27" s="182"/>
      <c r="D27" s="182"/>
      <c r="E27" s="95"/>
      <c r="F27" s="185"/>
      <c r="G27"/>
      <c r="H27"/>
      <c r="I27"/>
      <c r="J27"/>
      <c r="K27"/>
      <c r="L27"/>
      <c r="M27"/>
      <c r="N27"/>
      <c r="O27" s="25"/>
      <c r="P27"/>
      <c r="Q27"/>
      <c r="R27"/>
      <c r="S27"/>
      <c r="T27"/>
      <c r="U27" s="25"/>
      <c r="W27" s="25"/>
      <c r="Y27" s="25"/>
      <c r="AA27" s="25"/>
      <c r="AC27" s="25"/>
      <c r="AE27" s="25"/>
      <c r="AG27" s="25"/>
      <c r="AI27" s="25"/>
      <c r="AK27" s="25"/>
      <c r="AM27" s="25"/>
      <c r="AO27" s="25"/>
      <c r="AQ27" s="25"/>
      <c r="AS27" s="25"/>
      <c r="AU27" s="25"/>
      <c r="AV27" s="39"/>
      <c r="AW27" s="39"/>
    </row>
    <row r="28" spans="1:207" ht="12.75" customHeight="1">
      <c r="A28" s="702" t="s">
        <v>3376</v>
      </c>
      <c r="B28" s="84"/>
      <c r="C28" s="84"/>
      <c r="D28" s="84"/>
      <c r="E28" s="95"/>
      <c r="F28" s="185"/>
      <c r="G28"/>
      <c r="H28"/>
      <c r="I28"/>
      <c r="J28"/>
      <c r="K28"/>
      <c r="L28"/>
      <c r="M28" s="87"/>
      <c r="N28" s="13"/>
      <c r="O28"/>
      <c r="P28"/>
      <c r="Q28"/>
      <c r="R28"/>
      <c r="S28"/>
      <c r="T28"/>
      <c r="U28"/>
      <c r="V28"/>
      <c r="W28"/>
      <c r="X28"/>
      <c r="Y28"/>
      <c r="Z28"/>
      <c r="AA28"/>
      <c r="AB28"/>
      <c r="AC28"/>
      <c r="AD28"/>
      <c r="AE28"/>
      <c r="AF28"/>
      <c r="AG28"/>
      <c r="AH28"/>
      <c r="AI28"/>
      <c r="AJ28"/>
      <c r="AK28"/>
      <c r="AL28"/>
      <c r="AM28"/>
      <c r="AN28"/>
      <c r="AO28"/>
      <c r="AP28"/>
      <c r="AQ28"/>
      <c r="AR28"/>
      <c r="AS28"/>
      <c r="AT28"/>
      <c r="AU28"/>
      <c r="AV28"/>
      <c r="AW28"/>
    </row>
    <row r="29" spans="1:207">
      <c r="A29" s="141"/>
      <c r="B29" s="98"/>
      <c r="C29" s="98"/>
      <c r="D29" s="98"/>
      <c r="E29" s="99"/>
      <c r="F29" s="261"/>
      <c r="G29"/>
      <c r="H29"/>
      <c r="I29"/>
      <c r="J29"/>
      <c r="K29"/>
      <c r="L29"/>
      <c r="M29"/>
      <c r="N29"/>
      <c r="O29" s="25"/>
      <c r="P29"/>
      <c r="Q29"/>
      <c r="S29" s="25"/>
      <c r="U29" s="25"/>
      <c r="W29" s="25"/>
      <c r="Y29" s="25"/>
      <c r="AA29" s="25"/>
      <c r="AC29" s="25"/>
      <c r="AE29" s="25"/>
      <c r="AG29" s="25"/>
      <c r="AI29" s="25"/>
      <c r="AK29" s="25"/>
      <c r="AM29" s="25"/>
      <c r="AO29" s="25"/>
      <c r="AQ29" s="25"/>
      <c r="AS29" s="25"/>
      <c r="AU29" s="25"/>
      <c r="AV29" s="39"/>
      <c r="AW29" s="39"/>
    </row>
    <row r="30" spans="1:207">
      <c r="E30"/>
      <c r="F30"/>
      <c r="G30"/>
      <c r="H30"/>
      <c r="I30"/>
      <c r="J30"/>
      <c r="K30"/>
      <c r="L30"/>
      <c r="M30"/>
      <c r="N30"/>
      <c r="O30" s="25"/>
      <c r="P30"/>
      <c r="Q30"/>
      <c r="S30" s="25"/>
      <c r="U30" s="25"/>
      <c r="W30" s="25"/>
      <c r="Y30" s="25"/>
      <c r="AA30" s="25"/>
      <c r="AC30" s="25"/>
      <c r="AE30" s="25"/>
      <c r="AG30" s="25"/>
      <c r="AI30" s="25"/>
      <c r="AK30" s="25"/>
      <c r="AM30" s="25"/>
      <c r="AO30" s="25"/>
      <c r="AQ30" s="25"/>
      <c r="AS30" s="25"/>
      <c r="AU30" s="25"/>
      <c r="AV30" s="39"/>
      <c r="AW30" s="39"/>
    </row>
    <row r="31" spans="1:207">
      <c r="E31"/>
      <c r="F31"/>
      <c r="G31"/>
      <c r="H31"/>
      <c r="I31"/>
      <c r="J31"/>
      <c r="K31"/>
      <c r="L31"/>
      <c r="M31"/>
      <c r="N31"/>
      <c r="O31"/>
      <c r="P31"/>
      <c r="Q31" s="25"/>
      <c r="S31" s="25"/>
      <c r="U31" s="25"/>
      <c r="W31" s="25"/>
      <c r="Y31" s="6"/>
      <c r="AA31" s="25"/>
      <c r="AC31" s="25"/>
      <c r="AE31" s="25"/>
      <c r="AG31" s="25"/>
      <c r="AI31" s="25"/>
      <c r="AK31" s="25"/>
      <c r="AM31" s="25"/>
      <c r="AO31" s="25"/>
      <c r="AQ31" s="25"/>
      <c r="AS31" s="25"/>
      <c r="AU31" s="25"/>
      <c r="AV31" s="39"/>
      <c r="AW31" s="39"/>
    </row>
    <row r="32" spans="1:207" ht="24" thickBot="1">
      <c r="A32" s="82" t="s">
        <v>223</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C32" s="25"/>
      <c r="AE32" s="25"/>
      <c r="AG32" s="25"/>
      <c r="AI32" s="25"/>
      <c r="AK32" s="25"/>
      <c r="AM32" s="25"/>
      <c r="AO32" s="25"/>
      <c r="AQ32" s="25"/>
      <c r="AS32" s="25"/>
      <c r="AU32" s="25"/>
      <c r="AV32" s="39"/>
      <c r="AW32" s="39"/>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row>
    <row r="33" spans="1:211" ht="12.75" customHeight="1" thickTop="1">
      <c r="A33" s="575"/>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C33" s="25"/>
      <c r="AE33" s="25"/>
      <c r="AG33" s="25"/>
      <c r="AI33" s="25"/>
      <c r="AK33" s="25"/>
      <c r="AM33" s="25"/>
      <c r="AO33" s="25"/>
      <c r="AQ33" s="25"/>
      <c r="AS33" s="25"/>
      <c r="AU33" s="25"/>
      <c r="AV33" s="39"/>
      <c r="AW33" s="39"/>
    </row>
    <row r="34" spans="1:211" ht="12.75" customHeight="1">
      <c r="A34" s="576"/>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C34" s="25"/>
      <c r="AE34" s="25"/>
      <c r="AG34" s="25"/>
      <c r="AI34" s="25"/>
      <c r="AK34" s="25"/>
      <c r="AM34" s="25"/>
      <c r="AO34" s="25"/>
      <c r="AQ34" s="25"/>
      <c r="AS34" s="25"/>
      <c r="AU34" s="25"/>
      <c r="AV34" s="39"/>
      <c r="AW34" s="39"/>
    </row>
    <row r="35" spans="1:211" ht="12.75" customHeight="1">
      <c r="A35" s="576"/>
      <c r="B35" s="576"/>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C35" s="25"/>
      <c r="AE35" s="25"/>
      <c r="AG35" s="25"/>
      <c r="AI35" s="25"/>
      <c r="AK35" s="25"/>
      <c r="AM35" s="25"/>
      <c r="AO35" s="25"/>
      <c r="AQ35" s="25"/>
      <c r="AS35" s="25"/>
      <c r="AU35" s="25"/>
      <c r="AV35" s="39"/>
      <c r="AW35" s="39"/>
    </row>
    <row r="36" spans="1:211" ht="21" customHeight="1">
      <c r="A36" s="577"/>
      <c r="B36" s="577"/>
      <c r="C36" s="577"/>
      <c r="D36" s="577"/>
      <c r="E36" s="577"/>
      <c r="F36" s="577"/>
      <c r="G36" s="577"/>
      <c r="H36" s="577"/>
      <c r="I36" s="577"/>
      <c r="J36" s="577"/>
      <c r="K36" s="577"/>
      <c r="L36" s="577"/>
      <c r="M36" s="577"/>
      <c r="N36" s="577"/>
      <c r="O36" s="577"/>
      <c r="P36" s="577"/>
      <c r="Q36" s="577"/>
      <c r="R36" s="577"/>
      <c r="S36" s="577"/>
      <c r="T36" s="577"/>
      <c r="U36" s="577"/>
      <c r="V36" s="577"/>
      <c r="W36" s="577"/>
      <c r="X36" s="577"/>
      <c r="Y36" s="577"/>
      <c r="Z36" s="577"/>
      <c r="AA36" s="577"/>
      <c r="AC36" s="25"/>
      <c r="AE36" s="25"/>
      <c r="AG36" s="25"/>
      <c r="AI36" s="25"/>
      <c r="AK36" s="25"/>
      <c r="AM36" s="25"/>
      <c r="AO36" s="25"/>
      <c r="AQ36" s="25"/>
      <c r="AS36" s="25"/>
      <c r="AU36" s="25"/>
      <c r="AV36" s="39"/>
      <c r="AW36" s="39"/>
    </row>
    <row r="37" spans="1:211">
      <c r="A37" s="1"/>
      <c r="B37" s="1"/>
      <c r="C37" s="1"/>
      <c r="D37" s="1"/>
      <c r="G37" s="101"/>
      <c r="H37" s="23"/>
      <c r="I37" s="1"/>
      <c r="J37" s="23"/>
      <c r="K37" s="25"/>
      <c r="M37" s="25"/>
      <c r="O37" s="25"/>
      <c r="Q37" s="25"/>
      <c r="S37" s="25"/>
      <c r="U37" s="25"/>
      <c r="W37" s="25"/>
      <c r="Y37" s="25"/>
      <c r="AA37" s="25"/>
      <c r="AC37" s="25"/>
      <c r="AE37" s="25"/>
      <c r="AG37" s="25"/>
      <c r="AI37" s="25"/>
      <c r="AK37" s="25"/>
      <c r="AM37" s="25"/>
      <c r="AO37" s="25"/>
      <c r="AQ37" s="25"/>
      <c r="AS37" s="25"/>
      <c r="AU37" s="25"/>
      <c r="AV37" s="39"/>
      <c r="AW37" s="39"/>
    </row>
    <row r="39" spans="1:211" ht="24" thickBot="1">
      <c r="A39" s="82" t="s">
        <v>3184</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row>
    <row r="40" spans="1:211" ht="23.25" customHeight="1" thickTop="1">
      <c r="A40" s="620" t="s">
        <v>56</v>
      </c>
      <c r="B40" s="620" t="s">
        <v>145</v>
      </c>
      <c r="C40" s="620" t="s">
        <v>214</v>
      </c>
      <c r="D40" s="620" t="s">
        <v>109</v>
      </c>
      <c r="E40" s="620" t="s">
        <v>87</v>
      </c>
      <c r="F40" s="589" t="s">
        <v>3113</v>
      </c>
      <c r="G40" s="624" t="s">
        <v>3188</v>
      </c>
      <c r="H40" s="613" t="s">
        <v>2</v>
      </c>
      <c r="I40" s="614"/>
      <c r="J40" s="613" t="s">
        <v>2</v>
      </c>
      <c r="K40" s="614"/>
      <c r="L40" s="611" t="s">
        <v>2</v>
      </c>
      <c r="M40" s="612"/>
      <c r="N40" s="611" t="s">
        <v>2</v>
      </c>
      <c r="O40" s="612"/>
      <c r="P40" s="611" t="s">
        <v>2</v>
      </c>
      <c r="Q40" s="612"/>
      <c r="R40" s="102" t="s">
        <v>2</v>
      </c>
      <c r="S40" s="103"/>
      <c r="T40" s="102" t="s">
        <v>2</v>
      </c>
      <c r="U40" s="103"/>
      <c r="V40" s="102" t="s">
        <v>2</v>
      </c>
      <c r="W40" s="103"/>
      <c r="X40" s="102" t="s">
        <v>2</v>
      </c>
      <c r="Y40" s="103"/>
      <c r="Z40" s="102" t="s">
        <v>2</v>
      </c>
      <c r="AA40" s="103"/>
      <c r="AB40" s="102" t="s">
        <v>2</v>
      </c>
      <c r="AC40" s="103"/>
      <c r="AD40" s="102" t="s">
        <v>2</v>
      </c>
      <c r="AE40" s="103"/>
      <c r="AF40" s="102" t="s">
        <v>2</v>
      </c>
      <c r="AG40" s="103"/>
      <c r="AH40" s="102" t="s">
        <v>2</v>
      </c>
      <c r="AI40" s="103"/>
      <c r="AJ40" s="102" t="s">
        <v>2</v>
      </c>
      <c r="AK40" s="103"/>
      <c r="AL40" s="102" t="s">
        <v>2</v>
      </c>
      <c r="AM40" s="103"/>
      <c r="AN40" s="102" t="s">
        <v>2</v>
      </c>
      <c r="AO40" s="103"/>
      <c r="AP40" s="102" t="s">
        <v>2</v>
      </c>
      <c r="AQ40" s="103"/>
      <c r="AR40" s="102" t="s">
        <v>2</v>
      </c>
      <c r="AS40" s="103"/>
      <c r="AT40" s="102" t="s">
        <v>2</v>
      </c>
      <c r="AU40" s="103"/>
      <c r="AV40" s="104" t="s">
        <v>2</v>
      </c>
      <c r="AW40" s="103"/>
      <c r="AX40" s="104" t="s">
        <v>2</v>
      </c>
      <c r="AY40" s="103"/>
      <c r="AZ40" s="102" t="s">
        <v>2</v>
      </c>
      <c r="BA40" s="103"/>
      <c r="BB40" s="102" t="s">
        <v>2</v>
      </c>
      <c r="BC40" s="103"/>
      <c r="BD40" s="102" t="s">
        <v>2</v>
      </c>
      <c r="BE40" s="103"/>
      <c r="BF40" s="102" t="s">
        <v>2</v>
      </c>
      <c r="BG40" s="103"/>
      <c r="BH40" s="102" t="s">
        <v>2</v>
      </c>
      <c r="BI40" s="103"/>
      <c r="BJ40" s="102" t="s">
        <v>2</v>
      </c>
      <c r="BK40" s="103"/>
      <c r="BL40" s="102" t="s">
        <v>2</v>
      </c>
      <c r="BM40" s="103"/>
      <c r="BN40" s="102" t="s">
        <v>2</v>
      </c>
      <c r="BO40" s="103"/>
      <c r="BP40" s="102" t="s">
        <v>2</v>
      </c>
      <c r="BQ40" s="103"/>
      <c r="BR40" s="102" t="s">
        <v>2</v>
      </c>
      <c r="BS40" s="103"/>
      <c r="BT40" s="102" t="s">
        <v>2</v>
      </c>
      <c r="BU40" s="103"/>
      <c r="BV40" s="102" t="s">
        <v>2</v>
      </c>
      <c r="BW40" s="103"/>
      <c r="BX40" s="102" t="s">
        <v>2</v>
      </c>
      <c r="BY40" s="103"/>
      <c r="BZ40" s="102" t="s">
        <v>2</v>
      </c>
      <c r="CA40" s="103"/>
      <c r="CB40" s="102" t="s">
        <v>2</v>
      </c>
      <c r="CC40" s="103"/>
      <c r="CD40" s="102" t="s">
        <v>2</v>
      </c>
      <c r="CE40" s="103"/>
      <c r="CF40" s="102" t="s">
        <v>2</v>
      </c>
      <c r="CG40" s="103"/>
      <c r="CH40" s="102" t="s">
        <v>2</v>
      </c>
      <c r="CI40" s="103"/>
      <c r="CJ40" s="102" t="s">
        <v>2</v>
      </c>
      <c r="CK40" s="103"/>
      <c r="CL40" s="102" t="s">
        <v>2</v>
      </c>
      <c r="CM40" s="103"/>
      <c r="CN40" s="102" t="s">
        <v>2</v>
      </c>
      <c r="CO40" s="103"/>
      <c r="CP40" s="102" t="s">
        <v>2</v>
      </c>
      <c r="CQ40" s="103"/>
      <c r="CR40" s="102" t="s">
        <v>2</v>
      </c>
      <c r="CS40" s="103"/>
      <c r="CT40" s="102" t="s">
        <v>2</v>
      </c>
      <c r="CU40" s="103"/>
      <c r="CV40" s="102" t="s">
        <v>2</v>
      </c>
      <c r="CW40" s="103"/>
      <c r="CX40" s="102" t="s">
        <v>2</v>
      </c>
      <c r="CY40" s="103"/>
      <c r="CZ40" s="102" t="s">
        <v>2</v>
      </c>
      <c r="DA40" s="103"/>
      <c r="DB40" s="102" t="s">
        <v>2</v>
      </c>
      <c r="DC40" s="103"/>
      <c r="DD40" s="102" t="s">
        <v>2</v>
      </c>
      <c r="DE40" s="103"/>
      <c r="DF40" s="102" t="s">
        <v>2</v>
      </c>
      <c r="DG40" s="103"/>
      <c r="DH40" s="102" t="s">
        <v>2</v>
      </c>
      <c r="DI40" s="103"/>
      <c r="DJ40" s="102" t="s">
        <v>2</v>
      </c>
      <c r="DK40" s="103"/>
      <c r="DL40" s="102" t="s">
        <v>2</v>
      </c>
      <c r="DM40" s="103"/>
      <c r="DN40" s="102" t="s">
        <v>2</v>
      </c>
      <c r="DO40" s="103"/>
      <c r="DP40" s="102" t="s">
        <v>2</v>
      </c>
      <c r="DQ40" s="103"/>
      <c r="DR40" s="102" t="s">
        <v>2</v>
      </c>
      <c r="DS40" s="103"/>
      <c r="DT40" s="102" t="s">
        <v>2</v>
      </c>
      <c r="DU40" s="103"/>
      <c r="DV40" s="102" t="s">
        <v>2</v>
      </c>
      <c r="DW40" s="103"/>
      <c r="DX40" s="102" t="s">
        <v>2</v>
      </c>
      <c r="DY40" s="103"/>
      <c r="DZ40" s="102" t="s">
        <v>2</v>
      </c>
      <c r="EA40" s="103"/>
      <c r="EB40" s="102" t="s">
        <v>2</v>
      </c>
      <c r="EC40" s="103"/>
      <c r="ED40" s="102" t="s">
        <v>2</v>
      </c>
      <c r="EE40" s="103"/>
      <c r="EF40" s="102" t="s">
        <v>2</v>
      </c>
      <c r="EG40" s="103"/>
      <c r="EH40" s="102" t="s">
        <v>2</v>
      </c>
      <c r="EI40" s="103"/>
      <c r="EJ40" s="102" t="s">
        <v>2</v>
      </c>
      <c r="EK40" s="103"/>
      <c r="EL40" s="102" t="s">
        <v>2</v>
      </c>
      <c r="EM40" s="103"/>
      <c r="EN40" s="102" t="s">
        <v>2</v>
      </c>
      <c r="EO40" s="103"/>
      <c r="EP40" s="102" t="s">
        <v>2</v>
      </c>
      <c r="EQ40" s="103"/>
      <c r="ER40" s="102" t="s">
        <v>2</v>
      </c>
      <c r="ES40" s="103"/>
      <c r="ET40" s="102" t="s">
        <v>2</v>
      </c>
      <c r="EU40" s="103"/>
      <c r="EV40" s="102" t="s">
        <v>2</v>
      </c>
      <c r="EW40" s="103"/>
      <c r="EX40" s="102" t="s">
        <v>2</v>
      </c>
      <c r="EY40" s="103"/>
      <c r="EZ40" s="102" t="s">
        <v>2</v>
      </c>
      <c r="FA40" s="103"/>
      <c r="FB40" s="102" t="s">
        <v>2</v>
      </c>
      <c r="FC40" s="103"/>
      <c r="FD40" s="102" t="s">
        <v>2</v>
      </c>
      <c r="FE40" s="103"/>
      <c r="FF40" s="102" t="s">
        <v>2</v>
      </c>
      <c r="FG40" s="103"/>
      <c r="FH40" s="102" t="s">
        <v>2</v>
      </c>
      <c r="FI40" s="103"/>
      <c r="FJ40" s="102" t="s">
        <v>2</v>
      </c>
      <c r="FK40" s="103"/>
      <c r="FL40" s="102" t="s">
        <v>2</v>
      </c>
      <c r="FM40" s="103"/>
      <c r="FN40" s="102" t="s">
        <v>2</v>
      </c>
      <c r="FO40" s="103"/>
      <c r="FP40" s="102" t="s">
        <v>2</v>
      </c>
      <c r="FQ40" s="103"/>
      <c r="FR40" s="102" t="s">
        <v>2</v>
      </c>
      <c r="FS40" s="103"/>
      <c r="FT40" s="102" t="s">
        <v>2</v>
      </c>
      <c r="FU40" s="103"/>
      <c r="FV40" s="102" t="s">
        <v>2</v>
      </c>
      <c r="FW40" s="103"/>
      <c r="FX40" s="102" t="s">
        <v>2</v>
      </c>
      <c r="FY40" s="103"/>
      <c r="FZ40" s="102" t="s">
        <v>2</v>
      </c>
      <c r="GA40" s="103"/>
      <c r="GB40" s="102" t="s">
        <v>2</v>
      </c>
      <c r="GC40" s="103"/>
      <c r="GD40" s="102" t="s">
        <v>2</v>
      </c>
      <c r="GE40" s="103"/>
      <c r="GF40" s="102" t="s">
        <v>2</v>
      </c>
      <c r="GG40" s="103"/>
      <c r="GH40" s="102" t="s">
        <v>2</v>
      </c>
      <c r="GI40" s="103"/>
      <c r="GJ40" s="102" t="s">
        <v>2</v>
      </c>
      <c r="GK40" s="103"/>
      <c r="GL40" s="102" t="s">
        <v>2</v>
      </c>
      <c r="GM40" s="103"/>
      <c r="GN40" s="102" t="s">
        <v>2</v>
      </c>
      <c r="GO40" s="103"/>
      <c r="GP40" s="102" t="s">
        <v>2</v>
      </c>
      <c r="GQ40" s="103"/>
      <c r="GR40" s="102" t="s">
        <v>2</v>
      </c>
      <c r="GS40" s="103"/>
      <c r="GT40" s="102" t="s">
        <v>2</v>
      </c>
      <c r="GU40" s="103"/>
      <c r="GV40" s="102" t="s">
        <v>2</v>
      </c>
      <c r="GW40" s="103"/>
      <c r="GX40" s="102" t="s">
        <v>2</v>
      </c>
      <c r="GY40" s="103"/>
      <c r="GZ40" s="615" t="s">
        <v>185</v>
      </c>
      <c r="HA40" s="615" t="s">
        <v>187</v>
      </c>
      <c r="HB40" s="615" t="s">
        <v>186</v>
      </c>
      <c r="HC40" s="604" t="s">
        <v>188</v>
      </c>
    </row>
    <row r="41" spans="1:211" ht="33" customHeight="1">
      <c r="A41" s="621"/>
      <c r="B41" s="621"/>
      <c r="C41" s="621"/>
      <c r="D41" s="621"/>
      <c r="E41" s="621"/>
      <c r="F41" s="590"/>
      <c r="G41" s="621"/>
      <c r="H41" s="605" t="str">
        <f>'Svc Line Rev (1)'!B71</f>
        <v>Add Service Line 1</v>
      </c>
      <c r="I41" s="606"/>
      <c r="J41" s="605" t="str">
        <f>'Svc Line Rev (1)'!B72</f>
        <v>Add Service Line 2</v>
      </c>
      <c r="K41" s="623"/>
      <c r="L41" s="609" t="str">
        <f>'Svc Line Rev (1)'!B73</f>
        <v>Add Service Line 3</v>
      </c>
      <c r="M41" s="610"/>
      <c r="N41" s="609" t="str">
        <f>'Svc Line Rev (1)'!B74</f>
        <v>Add Service Line 4</v>
      </c>
      <c r="O41" s="610"/>
      <c r="P41" s="607" t="str">
        <f>'Svc Line Rev (1)'!B75</f>
        <v>Add Service Line 5</v>
      </c>
      <c r="Q41" s="608"/>
      <c r="R41" s="618" t="str">
        <f>'Svc Line Rev (1)'!B76</f>
        <v>Add Service Line 6</v>
      </c>
      <c r="S41" s="619"/>
      <c r="T41" s="618" t="str">
        <f>'Svc Line Rev (1)'!B77</f>
        <v>Add Service Line 7</v>
      </c>
      <c r="U41" s="619"/>
      <c r="V41" s="618" t="str">
        <f>'Svc Line Rev (1)'!B78</f>
        <v>Add Service Line 8</v>
      </c>
      <c r="W41" s="619"/>
      <c r="X41" s="618" t="str">
        <f>'Svc Line Rev (1)'!B79</f>
        <v>Add Service Line 9</v>
      </c>
      <c r="Y41" s="619"/>
      <c r="Z41" s="618" t="str">
        <f>'Svc Line Rev (1)'!B80</f>
        <v>Add Service Line 10</v>
      </c>
      <c r="AA41" s="619"/>
      <c r="AB41" s="618" t="str">
        <f>'Svc Line Rev (1)'!B81</f>
        <v>Add Service Line 11</v>
      </c>
      <c r="AC41" s="619"/>
      <c r="AD41" s="618" t="str">
        <f>'Svc Line Rev (1)'!B82</f>
        <v>Add Service Line 12</v>
      </c>
      <c r="AE41" s="619"/>
      <c r="AF41" s="618" t="str">
        <f>'Svc Line Rev (1)'!B83</f>
        <v>Add Service Line 13</v>
      </c>
      <c r="AG41" s="619"/>
      <c r="AH41" s="618" t="str">
        <f>'Svc Line Rev (1)'!B84</f>
        <v>Add Service Line 14</v>
      </c>
      <c r="AI41" s="619"/>
      <c r="AJ41" s="618" t="str">
        <f>'Svc Line Rev (1)'!B85</f>
        <v>Add Service Line 15</v>
      </c>
      <c r="AK41" s="619"/>
      <c r="AL41" s="618" t="str">
        <f>'Svc Line Rev (1)'!B86</f>
        <v>Add Service Line 16</v>
      </c>
      <c r="AM41" s="619"/>
      <c r="AN41" s="618" t="str">
        <f>'Svc Line Rev (1)'!B87</f>
        <v>Add Service Line 17</v>
      </c>
      <c r="AO41" s="619"/>
      <c r="AP41" s="618" t="str">
        <f>'Svc Line Rev (1)'!B88</f>
        <v>Add Service Line 18</v>
      </c>
      <c r="AQ41" s="619"/>
      <c r="AR41" s="618" t="str">
        <f>'Svc Line Rev (1)'!B89</f>
        <v>Add Service Line 19</v>
      </c>
      <c r="AS41" s="619"/>
      <c r="AT41" s="618" t="str">
        <f>'Svc Line Rev (1)'!B90</f>
        <v>Add Service Line 20</v>
      </c>
      <c r="AU41" s="619"/>
      <c r="AV41" s="618" t="str">
        <f>'Svc Line Rev (1)'!B91</f>
        <v>Add Service Line 21</v>
      </c>
      <c r="AW41" s="619"/>
      <c r="AX41" s="618" t="str">
        <f>'Svc Line Rev (1)'!B92</f>
        <v>Add Service Line 22</v>
      </c>
      <c r="AY41" s="619"/>
      <c r="AZ41" s="627" t="str">
        <f>'Svc Line Rev (1)'!B93</f>
        <v>Add Service Line 23</v>
      </c>
      <c r="BA41" s="619"/>
      <c r="BB41" s="627" t="str">
        <f>'Svc Line Rev (1)'!B94</f>
        <v>Add Service Line 24</v>
      </c>
      <c r="BC41" s="619"/>
      <c r="BD41" s="618" t="str">
        <f>'Svc Line Rev (1)'!B95</f>
        <v>Add Service Line 25</v>
      </c>
      <c r="BE41" s="619"/>
      <c r="BF41" s="618" t="str">
        <f>'Svc Line Rev (1)'!B96</f>
        <v>Add Service Line 26</v>
      </c>
      <c r="BG41" s="619"/>
      <c r="BH41" s="618" t="str">
        <f>'Svc Line Rev (1)'!B97</f>
        <v>Add Service Line 27</v>
      </c>
      <c r="BI41" s="619"/>
      <c r="BJ41" s="618" t="str">
        <f>'Svc Line Rev (1)'!B98</f>
        <v>Add Service Line 28</v>
      </c>
      <c r="BK41" s="619"/>
      <c r="BL41" s="618" t="str">
        <f>'Svc Line Rev (1)'!B99</f>
        <v>Add Service Line 29</v>
      </c>
      <c r="BM41" s="619"/>
      <c r="BN41" s="618" t="str">
        <f>'Svc Line Rev (1)'!B100</f>
        <v>Add Service Line 30</v>
      </c>
      <c r="BO41" s="619"/>
      <c r="BP41" s="618" t="str">
        <f>'Svc Line Rev (1)'!B101</f>
        <v>Add Service Line 31</v>
      </c>
      <c r="BQ41" s="619"/>
      <c r="BR41" s="618" t="str">
        <f>'Svc Line Rev (1)'!B102</f>
        <v>Add Service Line 32</v>
      </c>
      <c r="BS41" s="619"/>
      <c r="BT41" s="618" t="str">
        <f>'Svc Line Rev (1)'!B103</f>
        <v>Add Service Line 33</v>
      </c>
      <c r="BU41" s="619"/>
      <c r="BV41" s="618" t="str">
        <f>'Svc Line Rev (1)'!B104</f>
        <v>Add Service Line 34</v>
      </c>
      <c r="BW41" s="619"/>
      <c r="BX41" s="618" t="str">
        <f>'Svc Line Rev (1)'!B105</f>
        <v>Add Service Line 35</v>
      </c>
      <c r="BY41" s="619"/>
      <c r="BZ41" s="618" t="str">
        <f>'Svc Line Rev (1)'!B106</f>
        <v>Add Service Line 36</v>
      </c>
      <c r="CA41" s="619"/>
      <c r="CB41" s="618" t="str">
        <f>'Svc Line Rev (1)'!B107</f>
        <v>Add Service Line 37</v>
      </c>
      <c r="CC41" s="619"/>
      <c r="CD41" s="618" t="str">
        <f>'Svc Line Rev (1)'!B108</f>
        <v>Add Service Line 38</v>
      </c>
      <c r="CE41" s="619"/>
      <c r="CF41" s="618" t="str">
        <f>'Svc Line Rev (1)'!B109</f>
        <v>Add Service Line 39</v>
      </c>
      <c r="CG41" s="619"/>
      <c r="CH41" s="618" t="str">
        <f>'Svc Line Rev (1)'!B110</f>
        <v>Add Service Line 40</v>
      </c>
      <c r="CI41" s="619"/>
      <c r="CJ41" s="618" t="str">
        <f>'Svc Line Rev (1)'!B111</f>
        <v>Add Service Line 41</v>
      </c>
      <c r="CK41" s="619"/>
      <c r="CL41" s="618" t="str">
        <f>'Svc Line Rev (1)'!B112</f>
        <v>Add Service Line 42</v>
      </c>
      <c r="CM41" s="619"/>
      <c r="CN41" s="618" t="str">
        <f>'Svc Line Rev (1)'!B113</f>
        <v>Add Service Line 43</v>
      </c>
      <c r="CO41" s="619"/>
      <c r="CP41" s="618" t="str">
        <f>'Svc Line Rev (1)'!B114</f>
        <v>Add Service Line 44</v>
      </c>
      <c r="CQ41" s="619"/>
      <c r="CR41" s="618" t="str">
        <f>'Svc Line Rev (1)'!B115</f>
        <v>Add Service Line 45</v>
      </c>
      <c r="CS41" s="619"/>
      <c r="CT41" s="618" t="str">
        <f>'Svc Line Rev (1)'!B116</f>
        <v>Add Service Line 46</v>
      </c>
      <c r="CU41" s="619"/>
      <c r="CV41" s="618" t="str">
        <f>'Svc Line Rev (1)'!$B117</f>
        <v>Add Service Line 47</v>
      </c>
      <c r="CW41" s="619"/>
      <c r="CX41" s="618" t="str">
        <f>'Svc Line Rev (1)'!$B118</f>
        <v>Add Service Line 48</v>
      </c>
      <c r="CY41" s="619"/>
      <c r="CZ41" s="618" t="str">
        <f>'Svc Line Rev (1)'!$B119</f>
        <v>Add Service Line 49</v>
      </c>
      <c r="DA41" s="619"/>
      <c r="DB41" s="618" t="str">
        <f>'Svc Line Rev (1)'!$B120</f>
        <v>Add Service Line 50</v>
      </c>
      <c r="DC41" s="619"/>
      <c r="DD41" s="618" t="str">
        <f>'Svc Line Rev (1)'!$B121</f>
        <v>Add Service Line 51</v>
      </c>
      <c r="DE41" s="619"/>
      <c r="DF41" s="618" t="str">
        <f>'Svc Line Rev (1)'!$B122</f>
        <v>Add Service Line 52</v>
      </c>
      <c r="DG41" s="619"/>
      <c r="DH41" s="618" t="str">
        <f>'Svc Line Rev (1)'!$B123</f>
        <v>Add Service Line 53</v>
      </c>
      <c r="DI41" s="619"/>
      <c r="DJ41" s="618" t="str">
        <f>'Svc Line Rev (1)'!$B124</f>
        <v>Add Service Line 54</v>
      </c>
      <c r="DK41" s="619"/>
      <c r="DL41" s="618" t="str">
        <f>'Svc Line Rev (1)'!$B125</f>
        <v>Add Service Line 55</v>
      </c>
      <c r="DM41" s="619"/>
      <c r="DN41" s="618" t="str">
        <f>'Svc Line Rev (1)'!$B126</f>
        <v>Add Service Line 56</v>
      </c>
      <c r="DO41" s="619"/>
      <c r="DP41" s="618" t="str">
        <f>'Svc Line Rev (1)'!$B127</f>
        <v>Add Service Line 57</v>
      </c>
      <c r="DQ41" s="619"/>
      <c r="DR41" s="618" t="str">
        <f>'Svc Line Rev (1)'!$B128</f>
        <v>Add Service Line 58</v>
      </c>
      <c r="DS41" s="619"/>
      <c r="DT41" s="618" t="str">
        <f>'Svc Line Rev (1)'!$B129</f>
        <v>Add Service Line 59</v>
      </c>
      <c r="DU41" s="619"/>
      <c r="DV41" s="618" t="str">
        <f>'Svc Line Rev (1)'!$B130</f>
        <v>Add Service Line 60</v>
      </c>
      <c r="DW41" s="619"/>
      <c r="DX41" s="618" t="str">
        <f>'Svc Line Rev (1)'!$B131</f>
        <v>Add Service Line 61</v>
      </c>
      <c r="DY41" s="619"/>
      <c r="DZ41" s="618" t="str">
        <f>'Svc Line Rev (1)'!$B132</f>
        <v>Add Service Line 62</v>
      </c>
      <c r="EA41" s="619"/>
      <c r="EB41" s="618" t="str">
        <f>'Svc Line Rev (1)'!$B133</f>
        <v>Add Service Line 63</v>
      </c>
      <c r="EC41" s="619"/>
      <c r="ED41" s="618" t="str">
        <f>'Svc Line Rev (1)'!$B134</f>
        <v>Add Service Line 64</v>
      </c>
      <c r="EE41" s="619"/>
      <c r="EF41" s="618" t="str">
        <f>'Svc Line Rev (1)'!$B135</f>
        <v>Add Service Line 65</v>
      </c>
      <c r="EG41" s="619"/>
      <c r="EH41" s="618" t="str">
        <f>'Svc Line Rev (1)'!$B136</f>
        <v>Add Service Line 66</v>
      </c>
      <c r="EI41" s="619"/>
      <c r="EJ41" s="618" t="str">
        <f>'Svc Line Rev (1)'!$B137</f>
        <v>Add Service Line 67</v>
      </c>
      <c r="EK41" s="619"/>
      <c r="EL41" s="618" t="str">
        <f>'Svc Line Rev (1)'!$B138</f>
        <v>Add Service Line 68</v>
      </c>
      <c r="EM41" s="619"/>
      <c r="EN41" s="618" t="str">
        <f>'Svc Line Rev (1)'!$B139</f>
        <v>Add Service Line 69</v>
      </c>
      <c r="EO41" s="619"/>
      <c r="EP41" s="618" t="str">
        <f>'Svc Line Rev (1)'!$B140</f>
        <v>Add Service Line 70</v>
      </c>
      <c r="EQ41" s="619"/>
      <c r="ER41" s="618" t="str">
        <f>'Svc Line Rev (1)'!$B141</f>
        <v>Add Service Line 71</v>
      </c>
      <c r="ES41" s="619"/>
      <c r="ET41" s="618" t="str">
        <f>'Svc Line Rev (1)'!$B142</f>
        <v>Add Service Line 72</v>
      </c>
      <c r="EU41" s="619"/>
      <c r="EV41" s="618" t="str">
        <f>'Svc Line Rev (1)'!$B143</f>
        <v>Add Service Line 73</v>
      </c>
      <c r="EW41" s="619"/>
      <c r="EX41" s="618" t="str">
        <f>'Svc Line Rev (1)'!$B144</f>
        <v>Add Service Line 74</v>
      </c>
      <c r="EY41" s="619"/>
      <c r="EZ41" s="618" t="str">
        <f>'Svc Line Rev (1)'!$B145</f>
        <v>Add Service Line 75</v>
      </c>
      <c r="FA41" s="619"/>
      <c r="FB41" s="618" t="str">
        <f>'Svc Line Rev (1)'!$B146</f>
        <v>Add Service Line 76</v>
      </c>
      <c r="FC41" s="619"/>
      <c r="FD41" s="618" t="str">
        <f>'Svc Line Rev (1)'!$B147</f>
        <v>Add Service Line 77</v>
      </c>
      <c r="FE41" s="619"/>
      <c r="FF41" s="618" t="str">
        <f>'Svc Line Rev (1)'!$B148</f>
        <v>Add Service Line 78</v>
      </c>
      <c r="FG41" s="619"/>
      <c r="FH41" s="618" t="str">
        <f>'Svc Line Rev (1)'!$B149</f>
        <v>Add Service Line 79</v>
      </c>
      <c r="FI41" s="619"/>
      <c r="FJ41" s="618" t="str">
        <f>'Svc Line Rev (1)'!$B150</f>
        <v>Add Service Line 80</v>
      </c>
      <c r="FK41" s="619"/>
      <c r="FL41" s="618" t="str">
        <f>'Svc Line Rev (1)'!$B151</f>
        <v>Add Service Line 81</v>
      </c>
      <c r="FM41" s="619"/>
      <c r="FN41" s="618" t="str">
        <f>'Svc Line Rev (1)'!$B152</f>
        <v>Add Service Line 82</v>
      </c>
      <c r="FO41" s="619"/>
      <c r="FP41" s="618" t="str">
        <f>'Svc Line Rev (1)'!$B153</f>
        <v>Add Service Line 83</v>
      </c>
      <c r="FQ41" s="619"/>
      <c r="FR41" s="618" t="str">
        <f>'Svc Line Rev (1)'!$B154</f>
        <v>Add Service Line 84</v>
      </c>
      <c r="FS41" s="619"/>
      <c r="FT41" s="618" t="str">
        <f>'Svc Line Rev (1)'!$B155</f>
        <v>Add Service Line 85</v>
      </c>
      <c r="FU41" s="619"/>
      <c r="FV41" s="618" t="str">
        <f>'Svc Line Rev (1)'!$B156</f>
        <v>Add Service Line 86</v>
      </c>
      <c r="FW41" s="619"/>
      <c r="FX41" s="618" t="str">
        <f>'Svc Line Rev (1)'!$B157</f>
        <v>Add Service Line 87</v>
      </c>
      <c r="FY41" s="619"/>
      <c r="FZ41" s="618" t="str">
        <f>'Svc Line Rev (1)'!$B158</f>
        <v>Add Service Line 88</v>
      </c>
      <c r="GA41" s="619"/>
      <c r="GB41" s="618" t="str">
        <f>'Svc Line Rev (1)'!$B159</f>
        <v>Add Service Line 89</v>
      </c>
      <c r="GC41" s="619"/>
      <c r="GD41" s="618" t="str">
        <f>'Svc Line Rev (1)'!$B160</f>
        <v>Add Service Line 90</v>
      </c>
      <c r="GE41" s="619"/>
      <c r="GF41" s="618" t="str">
        <f>'Svc Line Rev (1)'!$B161</f>
        <v>Add Service Line 91</v>
      </c>
      <c r="GG41" s="619"/>
      <c r="GH41" s="618" t="str">
        <f>'Svc Line Rev (1)'!$B162</f>
        <v>Add Service Line 92</v>
      </c>
      <c r="GI41" s="619"/>
      <c r="GJ41" s="618" t="str">
        <f>'Svc Line Rev (1)'!$B163</f>
        <v>Add Service Line 93</v>
      </c>
      <c r="GK41" s="619"/>
      <c r="GL41" s="618" t="str">
        <f>'Svc Line Rev (1)'!$B164</f>
        <v>Add Service Line 94</v>
      </c>
      <c r="GM41" s="619"/>
      <c r="GN41" s="618" t="str">
        <f>'Svc Line Rev (1)'!$B165</f>
        <v>Add Service Line 95</v>
      </c>
      <c r="GO41" s="619"/>
      <c r="GP41" s="618" t="str">
        <f>'Svc Line Rev (1)'!$B166</f>
        <v>Add Service Line 96</v>
      </c>
      <c r="GQ41" s="619"/>
      <c r="GR41" s="618" t="str">
        <f>'Svc Line Rev (1)'!$B167</f>
        <v>Add Service Line 97</v>
      </c>
      <c r="GS41" s="619"/>
      <c r="GT41" s="618" t="str">
        <f>'Svc Line Rev (1)'!$B168</f>
        <v>Add Service Line 98</v>
      </c>
      <c r="GU41" s="619"/>
      <c r="GV41" s="618" t="str">
        <f>'Svc Line Rev (1)'!$B169</f>
        <v>Add Service Line 99</v>
      </c>
      <c r="GW41" s="619"/>
      <c r="GX41" s="618" t="str">
        <f>'Svc Line Rev (1)'!$B170</f>
        <v>Add Service Line 100</v>
      </c>
      <c r="GY41" s="619"/>
      <c r="GZ41" s="616"/>
      <c r="HA41" s="625"/>
      <c r="HB41" s="625"/>
      <c r="HC41" s="590"/>
    </row>
    <row r="42" spans="1:211" ht="33.75" customHeight="1">
      <c r="A42" s="622"/>
      <c r="B42" s="622"/>
      <c r="C42" s="622"/>
      <c r="D42" s="622"/>
      <c r="E42" s="622"/>
      <c r="F42" s="591"/>
      <c r="G42" s="622"/>
      <c r="H42" s="113" t="s">
        <v>184</v>
      </c>
      <c r="I42" s="391" t="s">
        <v>183</v>
      </c>
      <c r="J42" s="113" t="s">
        <v>184</v>
      </c>
      <c r="K42" s="391" t="s">
        <v>183</v>
      </c>
      <c r="L42" s="113" t="s">
        <v>184</v>
      </c>
      <c r="M42" s="391" t="s">
        <v>183</v>
      </c>
      <c r="N42" s="113" t="s">
        <v>184</v>
      </c>
      <c r="O42" s="391" t="s">
        <v>183</v>
      </c>
      <c r="P42" s="113" t="s">
        <v>184</v>
      </c>
      <c r="Q42" s="391" t="s">
        <v>183</v>
      </c>
      <c r="R42" s="113" t="s">
        <v>184</v>
      </c>
      <c r="S42" s="391" t="s">
        <v>183</v>
      </c>
      <c r="T42" s="113" t="s">
        <v>184</v>
      </c>
      <c r="U42" s="391" t="s">
        <v>183</v>
      </c>
      <c r="V42" s="113" t="s">
        <v>184</v>
      </c>
      <c r="W42" s="391" t="s">
        <v>183</v>
      </c>
      <c r="X42" s="113" t="s">
        <v>184</v>
      </c>
      <c r="Y42" s="391" t="s">
        <v>183</v>
      </c>
      <c r="Z42" s="113" t="s">
        <v>184</v>
      </c>
      <c r="AA42" s="391" t="s">
        <v>183</v>
      </c>
      <c r="AB42" s="113" t="s">
        <v>184</v>
      </c>
      <c r="AC42" s="391" t="s">
        <v>183</v>
      </c>
      <c r="AD42" s="113" t="s">
        <v>184</v>
      </c>
      <c r="AE42" s="391" t="s">
        <v>183</v>
      </c>
      <c r="AF42" s="113" t="s">
        <v>184</v>
      </c>
      <c r="AG42" s="391" t="s">
        <v>183</v>
      </c>
      <c r="AH42" s="113" t="s">
        <v>184</v>
      </c>
      <c r="AI42" s="391" t="s">
        <v>183</v>
      </c>
      <c r="AJ42" s="113" t="s">
        <v>184</v>
      </c>
      <c r="AK42" s="391" t="s">
        <v>183</v>
      </c>
      <c r="AL42" s="113" t="s">
        <v>184</v>
      </c>
      <c r="AM42" s="391" t="s">
        <v>183</v>
      </c>
      <c r="AN42" s="113" t="s">
        <v>184</v>
      </c>
      <c r="AO42" s="391" t="s">
        <v>183</v>
      </c>
      <c r="AP42" s="113" t="s">
        <v>184</v>
      </c>
      <c r="AQ42" s="391" t="s">
        <v>183</v>
      </c>
      <c r="AR42" s="113" t="s">
        <v>184</v>
      </c>
      <c r="AS42" s="391" t="s">
        <v>183</v>
      </c>
      <c r="AT42" s="113" t="s">
        <v>184</v>
      </c>
      <c r="AU42" s="391" t="s">
        <v>183</v>
      </c>
      <c r="AV42" s="113" t="s">
        <v>184</v>
      </c>
      <c r="AW42" s="391" t="s">
        <v>183</v>
      </c>
      <c r="AX42" s="113" t="s">
        <v>184</v>
      </c>
      <c r="AY42" s="391" t="s">
        <v>183</v>
      </c>
      <c r="AZ42" s="113" t="s">
        <v>184</v>
      </c>
      <c r="BA42" s="391" t="s">
        <v>183</v>
      </c>
      <c r="BB42" s="113" t="s">
        <v>184</v>
      </c>
      <c r="BC42" s="391" t="s">
        <v>183</v>
      </c>
      <c r="BD42" s="113" t="s">
        <v>184</v>
      </c>
      <c r="BE42" s="391" t="s">
        <v>183</v>
      </c>
      <c r="BF42" s="113" t="s">
        <v>184</v>
      </c>
      <c r="BG42" s="391" t="s">
        <v>183</v>
      </c>
      <c r="BH42" s="113" t="s">
        <v>184</v>
      </c>
      <c r="BI42" s="391" t="s">
        <v>183</v>
      </c>
      <c r="BJ42" s="113" t="s">
        <v>184</v>
      </c>
      <c r="BK42" s="391" t="s">
        <v>183</v>
      </c>
      <c r="BL42" s="113" t="s">
        <v>184</v>
      </c>
      <c r="BM42" s="391" t="s">
        <v>183</v>
      </c>
      <c r="BN42" s="113" t="s">
        <v>184</v>
      </c>
      <c r="BO42" s="391" t="s">
        <v>183</v>
      </c>
      <c r="BP42" s="113" t="s">
        <v>184</v>
      </c>
      <c r="BQ42" s="391" t="s">
        <v>183</v>
      </c>
      <c r="BR42" s="113" t="s">
        <v>184</v>
      </c>
      <c r="BS42" s="391" t="s">
        <v>183</v>
      </c>
      <c r="BT42" s="113" t="s">
        <v>184</v>
      </c>
      <c r="BU42" s="391" t="s">
        <v>183</v>
      </c>
      <c r="BV42" s="113" t="s">
        <v>184</v>
      </c>
      <c r="BW42" s="391" t="s">
        <v>183</v>
      </c>
      <c r="BX42" s="113" t="s">
        <v>184</v>
      </c>
      <c r="BY42" s="391" t="s">
        <v>183</v>
      </c>
      <c r="BZ42" s="113" t="s">
        <v>184</v>
      </c>
      <c r="CA42" s="391" t="s">
        <v>183</v>
      </c>
      <c r="CB42" s="113" t="s">
        <v>184</v>
      </c>
      <c r="CC42" s="391" t="s">
        <v>183</v>
      </c>
      <c r="CD42" s="113" t="s">
        <v>184</v>
      </c>
      <c r="CE42" s="391" t="s">
        <v>183</v>
      </c>
      <c r="CF42" s="113" t="s">
        <v>184</v>
      </c>
      <c r="CG42" s="391" t="s">
        <v>183</v>
      </c>
      <c r="CH42" s="113" t="s">
        <v>184</v>
      </c>
      <c r="CI42" s="391" t="s">
        <v>183</v>
      </c>
      <c r="CJ42" s="113" t="s">
        <v>184</v>
      </c>
      <c r="CK42" s="391" t="s">
        <v>183</v>
      </c>
      <c r="CL42" s="113" t="s">
        <v>184</v>
      </c>
      <c r="CM42" s="391" t="s">
        <v>183</v>
      </c>
      <c r="CN42" s="113" t="s">
        <v>184</v>
      </c>
      <c r="CO42" s="391" t="s">
        <v>183</v>
      </c>
      <c r="CP42" s="113" t="s">
        <v>184</v>
      </c>
      <c r="CQ42" s="391" t="s">
        <v>183</v>
      </c>
      <c r="CR42" s="113" t="s">
        <v>184</v>
      </c>
      <c r="CS42" s="391" t="s">
        <v>183</v>
      </c>
      <c r="CT42" s="113" t="s">
        <v>184</v>
      </c>
      <c r="CU42" s="391" t="s">
        <v>183</v>
      </c>
      <c r="CV42" s="113" t="s">
        <v>184</v>
      </c>
      <c r="CW42" s="391" t="s">
        <v>183</v>
      </c>
      <c r="CX42" s="113" t="s">
        <v>184</v>
      </c>
      <c r="CY42" s="391" t="s">
        <v>183</v>
      </c>
      <c r="CZ42" s="113" t="s">
        <v>184</v>
      </c>
      <c r="DA42" s="391" t="s">
        <v>183</v>
      </c>
      <c r="DB42" s="113" t="s">
        <v>184</v>
      </c>
      <c r="DC42" s="391" t="s">
        <v>183</v>
      </c>
      <c r="DD42" s="113" t="s">
        <v>184</v>
      </c>
      <c r="DE42" s="391" t="s">
        <v>183</v>
      </c>
      <c r="DF42" s="113" t="s">
        <v>184</v>
      </c>
      <c r="DG42" s="391" t="s">
        <v>183</v>
      </c>
      <c r="DH42" s="113" t="s">
        <v>184</v>
      </c>
      <c r="DI42" s="391" t="s">
        <v>183</v>
      </c>
      <c r="DJ42" s="113" t="s">
        <v>184</v>
      </c>
      <c r="DK42" s="391" t="s">
        <v>183</v>
      </c>
      <c r="DL42" s="113" t="s">
        <v>184</v>
      </c>
      <c r="DM42" s="391" t="s">
        <v>183</v>
      </c>
      <c r="DN42" s="113" t="s">
        <v>184</v>
      </c>
      <c r="DO42" s="391" t="s">
        <v>183</v>
      </c>
      <c r="DP42" s="113" t="s">
        <v>184</v>
      </c>
      <c r="DQ42" s="391" t="s">
        <v>183</v>
      </c>
      <c r="DR42" s="113" t="s">
        <v>184</v>
      </c>
      <c r="DS42" s="391" t="s">
        <v>183</v>
      </c>
      <c r="DT42" s="113" t="s">
        <v>184</v>
      </c>
      <c r="DU42" s="391" t="s">
        <v>183</v>
      </c>
      <c r="DV42" s="113" t="s">
        <v>184</v>
      </c>
      <c r="DW42" s="391" t="s">
        <v>183</v>
      </c>
      <c r="DX42" s="113" t="s">
        <v>184</v>
      </c>
      <c r="DY42" s="391" t="s">
        <v>183</v>
      </c>
      <c r="DZ42" s="113" t="s">
        <v>184</v>
      </c>
      <c r="EA42" s="391" t="s">
        <v>183</v>
      </c>
      <c r="EB42" s="113" t="s">
        <v>184</v>
      </c>
      <c r="EC42" s="391" t="s">
        <v>183</v>
      </c>
      <c r="ED42" s="113" t="s">
        <v>184</v>
      </c>
      <c r="EE42" s="391" t="s">
        <v>183</v>
      </c>
      <c r="EF42" s="113" t="s">
        <v>184</v>
      </c>
      <c r="EG42" s="391" t="s">
        <v>183</v>
      </c>
      <c r="EH42" s="113" t="s">
        <v>184</v>
      </c>
      <c r="EI42" s="391" t="s">
        <v>183</v>
      </c>
      <c r="EJ42" s="113" t="s">
        <v>184</v>
      </c>
      <c r="EK42" s="391" t="s">
        <v>183</v>
      </c>
      <c r="EL42" s="113" t="s">
        <v>184</v>
      </c>
      <c r="EM42" s="391" t="s">
        <v>183</v>
      </c>
      <c r="EN42" s="113" t="s">
        <v>184</v>
      </c>
      <c r="EO42" s="391" t="s">
        <v>183</v>
      </c>
      <c r="EP42" s="113" t="s">
        <v>184</v>
      </c>
      <c r="EQ42" s="391" t="s">
        <v>183</v>
      </c>
      <c r="ER42" s="113" t="s">
        <v>184</v>
      </c>
      <c r="ES42" s="391" t="s">
        <v>183</v>
      </c>
      <c r="ET42" s="113" t="s">
        <v>184</v>
      </c>
      <c r="EU42" s="391" t="s">
        <v>183</v>
      </c>
      <c r="EV42" s="113" t="s">
        <v>184</v>
      </c>
      <c r="EW42" s="391" t="s">
        <v>183</v>
      </c>
      <c r="EX42" s="113" t="s">
        <v>184</v>
      </c>
      <c r="EY42" s="391" t="s">
        <v>183</v>
      </c>
      <c r="EZ42" s="113" t="s">
        <v>184</v>
      </c>
      <c r="FA42" s="391" t="s">
        <v>183</v>
      </c>
      <c r="FB42" s="113" t="s">
        <v>184</v>
      </c>
      <c r="FC42" s="391" t="s">
        <v>183</v>
      </c>
      <c r="FD42" s="113" t="s">
        <v>184</v>
      </c>
      <c r="FE42" s="391" t="s">
        <v>183</v>
      </c>
      <c r="FF42" s="113" t="s">
        <v>184</v>
      </c>
      <c r="FG42" s="391" t="s">
        <v>183</v>
      </c>
      <c r="FH42" s="113" t="s">
        <v>184</v>
      </c>
      <c r="FI42" s="391" t="s">
        <v>183</v>
      </c>
      <c r="FJ42" s="113" t="s">
        <v>184</v>
      </c>
      <c r="FK42" s="391" t="s">
        <v>183</v>
      </c>
      <c r="FL42" s="113" t="s">
        <v>184</v>
      </c>
      <c r="FM42" s="391" t="s">
        <v>183</v>
      </c>
      <c r="FN42" s="113" t="s">
        <v>184</v>
      </c>
      <c r="FO42" s="391" t="s">
        <v>183</v>
      </c>
      <c r="FP42" s="113" t="s">
        <v>184</v>
      </c>
      <c r="FQ42" s="391" t="s">
        <v>183</v>
      </c>
      <c r="FR42" s="113" t="s">
        <v>184</v>
      </c>
      <c r="FS42" s="391" t="s">
        <v>183</v>
      </c>
      <c r="FT42" s="113" t="s">
        <v>184</v>
      </c>
      <c r="FU42" s="391" t="s">
        <v>183</v>
      </c>
      <c r="FV42" s="113" t="s">
        <v>184</v>
      </c>
      <c r="FW42" s="391" t="s">
        <v>183</v>
      </c>
      <c r="FX42" s="113" t="s">
        <v>184</v>
      </c>
      <c r="FY42" s="391" t="s">
        <v>183</v>
      </c>
      <c r="FZ42" s="113" t="s">
        <v>184</v>
      </c>
      <c r="GA42" s="391" t="s">
        <v>183</v>
      </c>
      <c r="GB42" s="113" t="s">
        <v>184</v>
      </c>
      <c r="GC42" s="391" t="s">
        <v>183</v>
      </c>
      <c r="GD42" s="113" t="s">
        <v>184</v>
      </c>
      <c r="GE42" s="391" t="s">
        <v>183</v>
      </c>
      <c r="GF42" s="113" t="s">
        <v>184</v>
      </c>
      <c r="GG42" s="391" t="s">
        <v>183</v>
      </c>
      <c r="GH42" s="113" t="s">
        <v>184</v>
      </c>
      <c r="GI42" s="391" t="s">
        <v>183</v>
      </c>
      <c r="GJ42" s="113" t="s">
        <v>184</v>
      </c>
      <c r="GK42" s="391" t="s">
        <v>183</v>
      </c>
      <c r="GL42" s="113" t="s">
        <v>184</v>
      </c>
      <c r="GM42" s="391" t="s">
        <v>183</v>
      </c>
      <c r="GN42" s="113" t="s">
        <v>184</v>
      </c>
      <c r="GO42" s="391" t="s">
        <v>183</v>
      </c>
      <c r="GP42" s="113" t="s">
        <v>184</v>
      </c>
      <c r="GQ42" s="391" t="s">
        <v>183</v>
      </c>
      <c r="GR42" s="113" t="s">
        <v>184</v>
      </c>
      <c r="GS42" s="391" t="s">
        <v>183</v>
      </c>
      <c r="GT42" s="113" t="s">
        <v>184</v>
      </c>
      <c r="GU42" s="391" t="s">
        <v>183</v>
      </c>
      <c r="GV42" s="113" t="s">
        <v>184</v>
      </c>
      <c r="GW42" s="391" t="s">
        <v>183</v>
      </c>
      <c r="GX42" s="113" t="s">
        <v>184</v>
      </c>
      <c r="GY42" s="391" t="s">
        <v>183</v>
      </c>
      <c r="GZ42" s="617"/>
      <c r="HA42" s="626"/>
      <c r="HB42" s="625"/>
      <c r="HC42" s="591"/>
    </row>
    <row r="43" spans="1:211">
      <c r="A43" s="448" t="s">
        <v>3370</v>
      </c>
      <c r="B43" s="449"/>
      <c r="C43" s="448"/>
      <c r="D43" s="448"/>
      <c r="E43" s="450"/>
      <c r="F43" s="451"/>
      <c r="G43" s="452"/>
      <c r="H43" s="461"/>
      <c r="I43" s="235">
        <f t="shared" ref="I43:I48" si="0">+H43*G43</f>
        <v>0</v>
      </c>
      <c r="J43" s="461"/>
      <c r="K43" s="235">
        <f>+J43*G43</f>
        <v>0</v>
      </c>
      <c r="L43" s="461"/>
      <c r="M43" s="235">
        <f>+L43*$G43</f>
        <v>0</v>
      </c>
      <c r="N43" s="461"/>
      <c r="O43" s="235">
        <f>+N43*$G43</f>
        <v>0</v>
      </c>
      <c r="P43" s="462"/>
      <c r="Q43" s="254">
        <f>+P43*$G43</f>
        <v>0</v>
      </c>
      <c r="R43" s="462"/>
      <c r="S43" s="254">
        <f>+R43*$G43</f>
        <v>0</v>
      </c>
      <c r="T43" s="462"/>
      <c r="U43" s="254">
        <f>+T43*$G43</f>
        <v>0</v>
      </c>
      <c r="V43" s="462"/>
      <c r="W43" s="254">
        <f>+V43*$G43</f>
        <v>0</v>
      </c>
      <c r="X43" s="462"/>
      <c r="Y43" s="254">
        <f>+X43*$G43</f>
        <v>0</v>
      </c>
      <c r="Z43" s="462"/>
      <c r="AA43" s="254">
        <f>+Z43*$G43</f>
        <v>0</v>
      </c>
      <c r="AB43" s="462"/>
      <c r="AC43" s="254">
        <f>+AB43*$G43</f>
        <v>0</v>
      </c>
      <c r="AD43" s="462"/>
      <c r="AE43" s="254">
        <f>+AD43*$G43</f>
        <v>0</v>
      </c>
      <c r="AF43" s="462"/>
      <c r="AG43" s="254">
        <f>+AF43*$G43</f>
        <v>0</v>
      </c>
      <c r="AH43" s="462"/>
      <c r="AI43" s="254">
        <f>+AH43*$G43</f>
        <v>0</v>
      </c>
      <c r="AJ43" s="462"/>
      <c r="AK43" s="254">
        <f>+AJ43*$G43</f>
        <v>0</v>
      </c>
      <c r="AL43" s="462"/>
      <c r="AM43" s="254">
        <f>+AL43*$G43</f>
        <v>0</v>
      </c>
      <c r="AN43" s="462"/>
      <c r="AO43" s="254">
        <f>+AN43*$G43</f>
        <v>0</v>
      </c>
      <c r="AP43" s="462"/>
      <c r="AQ43" s="254">
        <f>+AP43*$G43</f>
        <v>0</v>
      </c>
      <c r="AR43" s="462"/>
      <c r="AS43" s="254">
        <f>+AR43*$G43</f>
        <v>0</v>
      </c>
      <c r="AT43" s="462"/>
      <c r="AU43" s="254">
        <f>+AT43*$G43</f>
        <v>0</v>
      </c>
      <c r="AV43" s="462"/>
      <c r="AW43" s="254">
        <f>+AV43*$G43</f>
        <v>0</v>
      </c>
      <c r="AX43" s="462"/>
      <c r="AY43" s="254">
        <f>+AX43*$G43</f>
        <v>0</v>
      </c>
      <c r="AZ43" s="462"/>
      <c r="BA43" s="254">
        <f>+AZ43*$G43</f>
        <v>0</v>
      </c>
      <c r="BB43" s="462"/>
      <c r="BC43" s="254">
        <f>+BB43*$G43</f>
        <v>0</v>
      </c>
      <c r="BD43" s="467"/>
      <c r="BE43" s="254">
        <f>+BD43*$G43</f>
        <v>0</v>
      </c>
      <c r="BF43" s="467"/>
      <c r="BG43" s="254">
        <f>+BF43*$G43</f>
        <v>0</v>
      </c>
      <c r="BH43" s="467"/>
      <c r="BI43" s="254">
        <f>+BH43*$G43</f>
        <v>0</v>
      </c>
      <c r="BJ43" s="467"/>
      <c r="BK43" s="254">
        <f>+BJ43*$G43</f>
        <v>0</v>
      </c>
      <c r="BL43" s="467"/>
      <c r="BM43" s="254">
        <f>+BL43*$G43</f>
        <v>0</v>
      </c>
      <c r="BN43" s="467"/>
      <c r="BO43" s="254">
        <f>+BN43*$G43</f>
        <v>0</v>
      </c>
      <c r="BP43" s="467"/>
      <c r="BQ43" s="254">
        <f>+BP43*$G43</f>
        <v>0</v>
      </c>
      <c r="BR43" s="462"/>
      <c r="BS43" s="254">
        <f>+BR43*$G43</f>
        <v>0</v>
      </c>
      <c r="BT43" s="462"/>
      <c r="BU43" s="254">
        <f>+BT43*$G43</f>
        <v>0</v>
      </c>
      <c r="BV43" s="462"/>
      <c r="BW43" s="254">
        <f>+BV43*$G43</f>
        <v>0</v>
      </c>
      <c r="BX43" s="462"/>
      <c r="BY43" s="254">
        <f>+BX43*$G43</f>
        <v>0</v>
      </c>
      <c r="BZ43" s="462"/>
      <c r="CA43" s="254">
        <f>+BZ43*$G43</f>
        <v>0</v>
      </c>
      <c r="CB43" s="462"/>
      <c r="CC43" s="254">
        <f>+CB43*$G43</f>
        <v>0</v>
      </c>
      <c r="CD43" s="462"/>
      <c r="CE43" s="254">
        <f>+CD43*$G43</f>
        <v>0</v>
      </c>
      <c r="CF43" s="462"/>
      <c r="CG43" s="254">
        <f>+CF43*$G43</f>
        <v>0</v>
      </c>
      <c r="CH43" s="462"/>
      <c r="CI43" s="254">
        <f t="shared" ref="CI43:CI72" si="1">+CH43*$G43</f>
        <v>0</v>
      </c>
      <c r="CJ43" s="251"/>
      <c r="CK43" s="254">
        <f>+CJ43*$G43</f>
        <v>0</v>
      </c>
      <c r="CL43" s="251"/>
      <c r="CM43" s="254">
        <f>+CL43*$G43</f>
        <v>0</v>
      </c>
      <c r="CN43" s="251"/>
      <c r="CO43" s="254">
        <f>+CN43*$G43</f>
        <v>0</v>
      </c>
      <c r="CP43" s="251"/>
      <c r="CQ43" s="254">
        <f>+CP43*$G43</f>
        <v>0</v>
      </c>
      <c r="CR43" s="251"/>
      <c r="CS43" s="254">
        <f>+CR43*$G43</f>
        <v>0</v>
      </c>
      <c r="CT43" s="251"/>
      <c r="CU43" s="254">
        <f>+CT43*$G43</f>
        <v>0</v>
      </c>
      <c r="CV43" s="251"/>
      <c r="CW43" s="254">
        <f>+CV43*$G43</f>
        <v>0</v>
      </c>
      <c r="CX43" s="254"/>
      <c r="CY43" s="254">
        <f>CX43*$G43</f>
        <v>0</v>
      </c>
      <c r="CZ43" s="254"/>
      <c r="DA43" s="254">
        <f>CZ43*$G43</f>
        <v>0</v>
      </c>
      <c r="DB43" s="254"/>
      <c r="DC43" s="254">
        <f>DB43*$G43</f>
        <v>0</v>
      </c>
      <c r="DD43" s="254"/>
      <c r="DE43" s="254">
        <f>DD43*$G43</f>
        <v>0</v>
      </c>
      <c r="DF43" s="254"/>
      <c r="DG43" s="254">
        <f>DF43*$G43</f>
        <v>0</v>
      </c>
      <c r="DH43" s="254"/>
      <c r="DI43" s="254">
        <f>DH43*$G43</f>
        <v>0</v>
      </c>
      <c r="DJ43" s="254"/>
      <c r="DK43" s="254">
        <f>DJ43*$G43</f>
        <v>0</v>
      </c>
      <c r="DL43" s="254"/>
      <c r="DM43" s="254">
        <f>DL43*$G43</f>
        <v>0</v>
      </c>
      <c r="DN43" s="254"/>
      <c r="DO43" s="254">
        <f>DN43*$G43</f>
        <v>0</v>
      </c>
      <c r="DP43" s="254"/>
      <c r="DQ43" s="254">
        <f>DP43*$G43</f>
        <v>0</v>
      </c>
      <c r="DR43" s="254"/>
      <c r="DS43" s="254">
        <f>DR43*$G43</f>
        <v>0</v>
      </c>
      <c r="DT43" s="254"/>
      <c r="DU43" s="254">
        <f>DT43*$G43</f>
        <v>0</v>
      </c>
      <c r="DV43" s="254"/>
      <c r="DW43" s="254">
        <f>DV43*$G43</f>
        <v>0</v>
      </c>
      <c r="DX43" s="254"/>
      <c r="DY43" s="254">
        <f>DX43*$G43</f>
        <v>0</v>
      </c>
      <c r="DZ43" s="254"/>
      <c r="EA43" s="254">
        <f>DZ43*$G43</f>
        <v>0</v>
      </c>
      <c r="EB43" s="254"/>
      <c r="EC43" s="254">
        <f>EB43*$G43</f>
        <v>0</v>
      </c>
      <c r="ED43" s="254"/>
      <c r="EE43" s="254">
        <f>ED43*$G43</f>
        <v>0</v>
      </c>
      <c r="EF43" s="254"/>
      <c r="EG43" s="254">
        <f>EF43*$G43</f>
        <v>0</v>
      </c>
      <c r="EH43" s="254"/>
      <c r="EI43" s="254">
        <f>EH43*$G43</f>
        <v>0</v>
      </c>
      <c r="EJ43" s="254"/>
      <c r="EK43" s="254">
        <f>EJ43*$G43</f>
        <v>0</v>
      </c>
      <c r="EL43" s="254"/>
      <c r="EM43" s="254">
        <f>EL43*$G43</f>
        <v>0</v>
      </c>
      <c r="EN43" s="254"/>
      <c r="EO43" s="254">
        <f>EN43*$G43</f>
        <v>0</v>
      </c>
      <c r="EP43" s="254"/>
      <c r="EQ43" s="254">
        <f>EP43*$G43</f>
        <v>0</v>
      </c>
      <c r="ER43" s="254"/>
      <c r="ES43" s="254">
        <f>ER43*$G43</f>
        <v>0</v>
      </c>
      <c r="ET43" s="254"/>
      <c r="EU43" s="254">
        <f>ET43*$G43</f>
        <v>0</v>
      </c>
      <c r="EV43" s="254"/>
      <c r="EW43" s="254">
        <f>EV43*$G43</f>
        <v>0</v>
      </c>
      <c r="EX43" s="254"/>
      <c r="EY43" s="254">
        <f>EX43*$G43</f>
        <v>0</v>
      </c>
      <c r="EZ43" s="254"/>
      <c r="FA43" s="254">
        <f>EZ43*$G43</f>
        <v>0</v>
      </c>
      <c r="FB43" s="254"/>
      <c r="FC43" s="254">
        <f>FB43*$G43</f>
        <v>0</v>
      </c>
      <c r="FD43" s="254"/>
      <c r="FE43" s="254">
        <f>FD43*$G43</f>
        <v>0</v>
      </c>
      <c r="FF43" s="254"/>
      <c r="FG43" s="254">
        <f>FF43*$G43</f>
        <v>0</v>
      </c>
      <c r="FH43" s="254"/>
      <c r="FI43" s="254">
        <f>FH43*$G43</f>
        <v>0</v>
      </c>
      <c r="FJ43" s="254"/>
      <c r="FK43" s="254">
        <f>FJ43*$G43</f>
        <v>0</v>
      </c>
      <c r="FL43" s="254"/>
      <c r="FM43" s="254">
        <f>FL43*$G43</f>
        <v>0</v>
      </c>
      <c r="FN43" s="254"/>
      <c r="FO43" s="254">
        <f>FN43*$G43</f>
        <v>0</v>
      </c>
      <c r="FP43" s="254"/>
      <c r="FQ43" s="254">
        <f>FP43*$G43</f>
        <v>0</v>
      </c>
      <c r="FR43" s="254"/>
      <c r="FS43" s="254">
        <f>FR43*$G43</f>
        <v>0</v>
      </c>
      <c r="FT43" s="254"/>
      <c r="FU43" s="254">
        <f>FT43*$G43</f>
        <v>0</v>
      </c>
      <c r="FV43" s="254"/>
      <c r="FW43" s="254">
        <f>FV43*$G43</f>
        <v>0</v>
      </c>
      <c r="FX43" s="254"/>
      <c r="FY43" s="254">
        <f>FX43*$G43</f>
        <v>0</v>
      </c>
      <c r="FZ43" s="254"/>
      <c r="GA43" s="254">
        <f>FZ43*$G43</f>
        <v>0</v>
      </c>
      <c r="GB43" s="254"/>
      <c r="GC43" s="254">
        <f>GB43*$G43</f>
        <v>0</v>
      </c>
      <c r="GD43" s="254"/>
      <c r="GE43" s="254">
        <f>GD43*$G43</f>
        <v>0</v>
      </c>
      <c r="GF43" s="254"/>
      <c r="GG43" s="254">
        <f>GF43*$G43</f>
        <v>0</v>
      </c>
      <c r="GH43" s="254"/>
      <c r="GI43" s="254">
        <f>GH43*$G43</f>
        <v>0</v>
      </c>
      <c r="GJ43" s="254"/>
      <c r="GK43" s="254">
        <f>GJ43*$G43</f>
        <v>0</v>
      </c>
      <c r="GL43" s="254"/>
      <c r="GM43" s="254">
        <f>GL43*$G43</f>
        <v>0</v>
      </c>
      <c r="GN43" s="254"/>
      <c r="GO43" s="254">
        <f>GN43*$G43</f>
        <v>0</v>
      </c>
      <c r="GP43" s="254"/>
      <c r="GQ43" s="254">
        <f>GP43*$G43</f>
        <v>0</v>
      </c>
      <c r="GR43" s="254"/>
      <c r="GS43" s="254">
        <f>GR43*$G43</f>
        <v>0</v>
      </c>
      <c r="GT43" s="254"/>
      <c r="GU43" s="254">
        <f>GT43*$G43</f>
        <v>0</v>
      </c>
      <c r="GV43" s="254"/>
      <c r="GW43" s="254">
        <f>GV43*$G43</f>
        <v>0</v>
      </c>
      <c r="GX43" s="254"/>
      <c r="GY43" s="254">
        <f>GX43*$G43</f>
        <v>0</v>
      </c>
      <c r="GZ43" s="236">
        <f>I43+K43+M43+O43+Q43+S43+U43+W43+Y43+AA43+AC43+AE43+AG43+AI43+AK43+AM43+AO43+AQ43+AS43+AU43+AW43+AY43+BA43+BC43+BE43+BG43+BI43+BK43+BM43+BO43+BQ43+BS43+BU43+BW43+BY43+CA43+CC43+CE43+CG43+CI43+CK43+CM43+CO43+CQ43+CS43+CU43+CW43+CY43+DA43+DC43+DE43+DG43+DI43+DK43+DM43+DO43+DQ43+DS43+DU43+DW43+DY43+EA43+EC43+EE43+EG43+EI43+EK43+EM43+EO43+EQ43+ES43+EU43+EW43+EY43+FA43+FC43+FE43+FG43+FI43+FK43+FM43+FO43+FQ43+FS43+FU43+FW43+FY43+GA43+GC43+GE43+GG43+GI43+GK43+GM43+GO43+GQ43+GS43+GU43+GW43+GY43</f>
        <v>0</v>
      </c>
      <c r="HA43" s="237">
        <f>+GZ43-G43</f>
        <v>0</v>
      </c>
      <c r="HB43" s="107">
        <f t="shared" ref="HB43:HB72" si="2">SUM(H43+J43+L43+N43+P43+R43+T43+V43+X43+Z43+AB43+AD43+AF43+AH43+AJ43+AL43+AN43+AP43+AR43+AT43+AV43+AX43+AZ43+BB43+BD43+BF43+BH43+BJ43+BL43+BN43+BP43+BR43+BT43+BV43+BX43+BZ43+CB43+CD43+CF43+CH43)</f>
        <v>0</v>
      </c>
      <c r="HC43" s="515"/>
    </row>
    <row r="44" spans="1:211">
      <c r="A44" s="448" t="s">
        <v>3371</v>
      </c>
      <c r="B44" s="453"/>
      <c r="C44" s="448"/>
      <c r="D44" s="448"/>
      <c r="E44" s="450"/>
      <c r="F44" s="451"/>
      <c r="G44" s="452"/>
      <c r="H44" s="461"/>
      <c r="I44" s="235">
        <f t="shared" si="0"/>
        <v>0</v>
      </c>
      <c r="J44" s="461"/>
      <c r="K44" s="235">
        <f>+J44*G44</f>
        <v>0</v>
      </c>
      <c r="L44" s="461"/>
      <c r="M44" s="235">
        <f t="shared" ref="M44:M72" si="3">+L44*$G44</f>
        <v>0</v>
      </c>
      <c r="N44" s="461"/>
      <c r="O44" s="235">
        <f t="shared" ref="O44:O72" si="4">+N44*$G44</f>
        <v>0</v>
      </c>
      <c r="P44" s="462"/>
      <c r="Q44" s="254">
        <f t="shared" ref="Q44:Q72" si="5">+P44*$G44</f>
        <v>0</v>
      </c>
      <c r="R44" s="462"/>
      <c r="S44" s="254">
        <f t="shared" ref="S44:S72" si="6">+R44*$G44</f>
        <v>0</v>
      </c>
      <c r="T44" s="467"/>
      <c r="U44" s="254">
        <f t="shared" ref="U44:U72" si="7">+T44*$G44</f>
        <v>0</v>
      </c>
      <c r="V44" s="467"/>
      <c r="W44" s="254">
        <f t="shared" ref="W44:W72" si="8">+V44*$G44</f>
        <v>0</v>
      </c>
      <c r="X44" s="467"/>
      <c r="Y44" s="254">
        <f t="shared" ref="Y44:Y72" si="9">+X44*$G44</f>
        <v>0</v>
      </c>
      <c r="Z44" s="467"/>
      <c r="AA44" s="254">
        <f t="shared" ref="AA44:AA72" si="10">+Z44*$G44</f>
        <v>0</v>
      </c>
      <c r="AB44" s="467"/>
      <c r="AC44" s="254">
        <f t="shared" ref="AC44:AC72" si="11">+AB44*$G44</f>
        <v>0</v>
      </c>
      <c r="AD44" s="467"/>
      <c r="AE44" s="254">
        <f t="shared" ref="AE44:AE72" si="12">+AD44*$G44</f>
        <v>0</v>
      </c>
      <c r="AF44" s="467"/>
      <c r="AG44" s="254">
        <f t="shared" ref="AG44:AG72" si="13">+AF44*$G44</f>
        <v>0</v>
      </c>
      <c r="AH44" s="467"/>
      <c r="AI44" s="254">
        <f t="shared" ref="AI44:AI72" si="14">+AH44*$G44</f>
        <v>0</v>
      </c>
      <c r="AJ44" s="467"/>
      <c r="AK44" s="254">
        <f t="shared" ref="AK44:AK72" si="15">+AJ44*$G44</f>
        <v>0</v>
      </c>
      <c r="AL44" s="467"/>
      <c r="AM44" s="254">
        <f t="shared" ref="AM44:AM72" si="16">+AL44*$G44</f>
        <v>0</v>
      </c>
      <c r="AN44" s="467"/>
      <c r="AO44" s="254">
        <f t="shared" ref="AO44:AO72" si="17">+AN44*$G44</f>
        <v>0</v>
      </c>
      <c r="AP44" s="467"/>
      <c r="AQ44" s="254">
        <f t="shared" ref="AQ44:AQ72" si="18">+AP44*$G44</f>
        <v>0</v>
      </c>
      <c r="AR44" s="467"/>
      <c r="AS44" s="254">
        <f t="shared" ref="AS44:AS72" si="19">+AR44*$G44</f>
        <v>0</v>
      </c>
      <c r="AT44" s="467"/>
      <c r="AU44" s="254">
        <f t="shared" ref="AU44:AU72" si="20">+AT44*$G44</f>
        <v>0</v>
      </c>
      <c r="AV44" s="462"/>
      <c r="AW44" s="254">
        <f t="shared" ref="AW44:AW72" si="21">+AV44*$G44</f>
        <v>0</v>
      </c>
      <c r="AX44" s="463"/>
      <c r="AY44" s="254">
        <f t="shared" ref="AY44:AY72" si="22">+AX44*$G44</f>
        <v>0</v>
      </c>
      <c r="AZ44" s="467"/>
      <c r="BA44" s="254">
        <f t="shared" ref="BA44:BA72" si="23">+AZ44*$G44</f>
        <v>0</v>
      </c>
      <c r="BB44" s="467"/>
      <c r="BC44" s="254">
        <f t="shared" ref="BC44:BC72" si="24">+BB44*$G44</f>
        <v>0</v>
      </c>
      <c r="BD44" s="467"/>
      <c r="BE44" s="254">
        <f t="shared" ref="BE44:BE72" si="25">+BD44*$G44</f>
        <v>0</v>
      </c>
      <c r="BF44" s="467"/>
      <c r="BG44" s="254">
        <f t="shared" ref="BG44:BG72" si="26">+BF44*$G44</f>
        <v>0</v>
      </c>
      <c r="BH44" s="467"/>
      <c r="BI44" s="254">
        <f t="shared" ref="BI44:BI72" si="27">+BH44*$G44</f>
        <v>0</v>
      </c>
      <c r="BJ44" s="467"/>
      <c r="BK44" s="254">
        <f t="shared" ref="BK44:BK72" si="28">+BJ44*$G44</f>
        <v>0</v>
      </c>
      <c r="BL44" s="467"/>
      <c r="BM44" s="254">
        <f t="shared" ref="BM44:BM72" si="29">+BL44*$G44</f>
        <v>0</v>
      </c>
      <c r="BN44" s="467"/>
      <c r="BO44" s="254">
        <f t="shared" ref="BO44:BO72" si="30">+BN44*$G44</f>
        <v>0</v>
      </c>
      <c r="BP44" s="467"/>
      <c r="BQ44" s="254">
        <f t="shared" ref="BQ44:BQ72" si="31">+BP44*$G44</f>
        <v>0</v>
      </c>
      <c r="BR44" s="467"/>
      <c r="BS44" s="254">
        <f t="shared" ref="BS44:BS72" si="32">+BR44*$G44</f>
        <v>0</v>
      </c>
      <c r="BT44" s="467"/>
      <c r="BU44" s="254">
        <f t="shared" ref="BU44:BU72" si="33">+BT44*$G44</f>
        <v>0</v>
      </c>
      <c r="BV44" s="467"/>
      <c r="BW44" s="254">
        <f t="shared" ref="BW44:BW72" si="34">+BV44*$G44</f>
        <v>0</v>
      </c>
      <c r="BX44" s="467"/>
      <c r="BY44" s="254">
        <f t="shared" ref="BY44:BY72" si="35">+BX44*$G44</f>
        <v>0</v>
      </c>
      <c r="BZ44" s="467"/>
      <c r="CA44" s="254">
        <f t="shared" ref="CA44:CA72" si="36">+BZ44*$G44</f>
        <v>0</v>
      </c>
      <c r="CB44" s="467"/>
      <c r="CC44" s="254">
        <f t="shared" ref="CC44:CC72" si="37">+CB44*$G44</f>
        <v>0</v>
      </c>
      <c r="CD44" s="467"/>
      <c r="CE44" s="254">
        <f t="shared" ref="CE44:CE72" si="38">+CD44*$G44</f>
        <v>0</v>
      </c>
      <c r="CF44" s="467"/>
      <c r="CG44" s="254">
        <f t="shared" ref="CG44:CG72" si="39">+CF44*$G44</f>
        <v>0</v>
      </c>
      <c r="CH44" s="467"/>
      <c r="CI44" s="254">
        <f t="shared" si="1"/>
        <v>0</v>
      </c>
      <c r="CJ44" s="251"/>
      <c r="CK44" s="254">
        <f t="shared" ref="CK44:CK72" si="40">+CJ44*$G44</f>
        <v>0</v>
      </c>
      <c r="CL44" s="251"/>
      <c r="CM44" s="254">
        <f t="shared" ref="CM44:CM72" si="41">+CL44*$G44</f>
        <v>0</v>
      </c>
      <c r="CN44" s="251"/>
      <c r="CO44" s="254">
        <f t="shared" ref="CO44:CO72" si="42">+CN44*$G44</f>
        <v>0</v>
      </c>
      <c r="CP44" s="251"/>
      <c r="CQ44" s="254">
        <f t="shared" ref="CQ44:CQ72" si="43">+CP44*$G44</f>
        <v>0</v>
      </c>
      <c r="CR44" s="251"/>
      <c r="CS44" s="254">
        <f t="shared" ref="CS44:CS71" si="44">+CR44*$G44</f>
        <v>0</v>
      </c>
      <c r="CT44" s="251"/>
      <c r="CU44" s="254">
        <f t="shared" ref="CU44:CU72" si="45">+CT44*$G44</f>
        <v>0</v>
      </c>
      <c r="CV44" s="251"/>
      <c r="CW44" s="254">
        <f t="shared" ref="CW44:CW72" si="46">+CV44*$G44</f>
        <v>0</v>
      </c>
      <c r="CX44" s="254"/>
      <c r="CY44" s="254">
        <f t="shared" ref="CY44:CY72" si="47">CX44*$G44</f>
        <v>0</v>
      </c>
      <c r="CZ44" s="254"/>
      <c r="DA44" s="254">
        <f t="shared" ref="DA44:DA72" si="48">CZ44*$G44</f>
        <v>0</v>
      </c>
      <c r="DB44" s="254"/>
      <c r="DC44" s="254">
        <f t="shared" ref="DC44:DC72" si="49">DB44*$G44</f>
        <v>0</v>
      </c>
      <c r="DD44" s="254"/>
      <c r="DE44" s="254">
        <f t="shared" ref="DE44:DE72" si="50">DD44*$G44</f>
        <v>0</v>
      </c>
      <c r="DF44" s="254"/>
      <c r="DG44" s="254">
        <f t="shared" ref="DG44:DG72" si="51">DF44*$G44</f>
        <v>0</v>
      </c>
      <c r="DH44" s="254"/>
      <c r="DI44" s="254">
        <f t="shared" ref="DI44:DI72" si="52">DH44*$G44</f>
        <v>0</v>
      </c>
      <c r="DJ44" s="254"/>
      <c r="DK44" s="254">
        <f t="shared" ref="DK44:DK72" si="53">DJ44*$G44</f>
        <v>0</v>
      </c>
      <c r="DL44" s="254"/>
      <c r="DM44" s="254">
        <f t="shared" ref="DM44:DM72" si="54">DL44*$G44</f>
        <v>0</v>
      </c>
      <c r="DN44" s="254"/>
      <c r="DO44" s="254">
        <f t="shared" ref="DO44:DO72" si="55">DN44*$G44</f>
        <v>0</v>
      </c>
      <c r="DP44" s="254"/>
      <c r="DQ44" s="254">
        <f t="shared" ref="DQ44:DQ72" si="56">DP44*$G44</f>
        <v>0</v>
      </c>
      <c r="DR44" s="254"/>
      <c r="DS44" s="254">
        <f t="shared" ref="DS44:DS72" si="57">DR44*$G44</f>
        <v>0</v>
      </c>
      <c r="DT44" s="254"/>
      <c r="DU44" s="254">
        <f t="shared" ref="DU44:DU72" si="58">DT44*$G44</f>
        <v>0</v>
      </c>
      <c r="DV44" s="254"/>
      <c r="DW44" s="254">
        <f t="shared" ref="DW44:DW72" si="59">DV44*$G44</f>
        <v>0</v>
      </c>
      <c r="DX44" s="254"/>
      <c r="DY44" s="254">
        <f t="shared" ref="DY44:DY72" si="60">DX44*$G44</f>
        <v>0</v>
      </c>
      <c r="DZ44" s="254"/>
      <c r="EA44" s="254">
        <f t="shared" ref="EA44:EA72" si="61">DZ44*$G44</f>
        <v>0</v>
      </c>
      <c r="EB44" s="254"/>
      <c r="EC44" s="254">
        <f t="shared" ref="EC44:EC72" si="62">EB44*$G44</f>
        <v>0</v>
      </c>
      <c r="ED44" s="254"/>
      <c r="EE44" s="254">
        <f t="shared" ref="EE44:EE72" si="63">ED44*$G44</f>
        <v>0</v>
      </c>
      <c r="EF44" s="254"/>
      <c r="EG44" s="254">
        <f t="shared" ref="EG44:EG72" si="64">EF44*$G44</f>
        <v>0</v>
      </c>
      <c r="EH44" s="254"/>
      <c r="EI44" s="254">
        <f t="shared" ref="EI44:EI72" si="65">EH44*$G44</f>
        <v>0</v>
      </c>
      <c r="EJ44" s="254"/>
      <c r="EK44" s="254">
        <f t="shared" ref="EK44:EK72" si="66">EJ44*$G44</f>
        <v>0</v>
      </c>
      <c r="EL44" s="254"/>
      <c r="EM44" s="254">
        <f t="shared" ref="EM44:EM72" si="67">EL44*$G44</f>
        <v>0</v>
      </c>
      <c r="EN44" s="254"/>
      <c r="EO44" s="254">
        <f t="shared" ref="EO44:EO72" si="68">EN44*$G44</f>
        <v>0</v>
      </c>
      <c r="EP44" s="254"/>
      <c r="EQ44" s="254">
        <f t="shared" ref="EQ44:EQ72" si="69">EP44*$G44</f>
        <v>0</v>
      </c>
      <c r="ER44" s="254"/>
      <c r="ES44" s="254">
        <f t="shared" ref="ES44:ES72" si="70">ER44*$G44</f>
        <v>0</v>
      </c>
      <c r="ET44" s="254"/>
      <c r="EU44" s="254">
        <f t="shared" ref="EU44:EU72" si="71">ET44*$G44</f>
        <v>0</v>
      </c>
      <c r="EV44" s="254"/>
      <c r="EW44" s="254">
        <f t="shared" ref="EW44:EW72" si="72">EV44*$G44</f>
        <v>0</v>
      </c>
      <c r="EX44" s="254"/>
      <c r="EY44" s="254">
        <f t="shared" ref="EY44:EY72" si="73">EX44*$G44</f>
        <v>0</v>
      </c>
      <c r="EZ44" s="254"/>
      <c r="FA44" s="254">
        <f t="shared" ref="FA44:FA72" si="74">EZ44*$G44</f>
        <v>0</v>
      </c>
      <c r="FB44" s="254"/>
      <c r="FC44" s="254">
        <f t="shared" ref="FC44:FC72" si="75">FB44*$G44</f>
        <v>0</v>
      </c>
      <c r="FD44" s="254"/>
      <c r="FE44" s="254">
        <f t="shared" ref="FE44:FE72" si="76">FD44*$G44</f>
        <v>0</v>
      </c>
      <c r="FF44" s="254"/>
      <c r="FG44" s="254">
        <f t="shared" ref="FG44:FG72" si="77">FF44*$G44</f>
        <v>0</v>
      </c>
      <c r="FH44" s="254"/>
      <c r="FI44" s="254">
        <f t="shared" ref="FI44:FI72" si="78">FH44*$G44</f>
        <v>0</v>
      </c>
      <c r="FJ44" s="254"/>
      <c r="FK44" s="254">
        <f t="shared" ref="FK44:FK72" si="79">FJ44*$G44</f>
        <v>0</v>
      </c>
      <c r="FL44" s="254"/>
      <c r="FM44" s="254">
        <f t="shared" ref="FM44:FM72" si="80">FL44*$G44</f>
        <v>0</v>
      </c>
      <c r="FN44" s="254"/>
      <c r="FO44" s="254">
        <f t="shared" ref="FO44:FO72" si="81">FN44*$G44</f>
        <v>0</v>
      </c>
      <c r="FP44" s="254"/>
      <c r="FQ44" s="254">
        <f t="shared" ref="FQ44:FQ72" si="82">FP44*$G44</f>
        <v>0</v>
      </c>
      <c r="FR44" s="254"/>
      <c r="FS44" s="254">
        <f t="shared" ref="FS44:FS72" si="83">FR44*$G44</f>
        <v>0</v>
      </c>
      <c r="FT44" s="254"/>
      <c r="FU44" s="254">
        <f t="shared" ref="FU44:FU72" si="84">FT44*$G44</f>
        <v>0</v>
      </c>
      <c r="FV44" s="254"/>
      <c r="FW44" s="254">
        <f t="shared" ref="FW44:FW72" si="85">FV44*$G44</f>
        <v>0</v>
      </c>
      <c r="FX44" s="254"/>
      <c r="FY44" s="254">
        <f t="shared" ref="FY44:FY72" si="86">FX44*$G44</f>
        <v>0</v>
      </c>
      <c r="FZ44" s="254"/>
      <c r="GA44" s="254">
        <f t="shared" ref="GA44:GA72" si="87">FZ44*$G44</f>
        <v>0</v>
      </c>
      <c r="GB44" s="254"/>
      <c r="GC44" s="254">
        <f t="shared" ref="GC44:GC72" si="88">GB44*$G44</f>
        <v>0</v>
      </c>
      <c r="GD44" s="254"/>
      <c r="GE44" s="254">
        <f t="shared" ref="GE44:GE72" si="89">GD44*$G44</f>
        <v>0</v>
      </c>
      <c r="GF44" s="254"/>
      <c r="GG44" s="254">
        <f t="shared" ref="GG44:GG72" si="90">GF44*$G44</f>
        <v>0</v>
      </c>
      <c r="GH44" s="254"/>
      <c r="GI44" s="254">
        <f t="shared" ref="GI44:GI72" si="91">GH44*$G44</f>
        <v>0</v>
      </c>
      <c r="GJ44" s="254"/>
      <c r="GK44" s="254">
        <f t="shared" ref="GK44:GK72" si="92">GJ44*$G44</f>
        <v>0</v>
      </c>
      <c r="GL44" s="254"/>
      <c r="GM44" s="254">
        <f t="shared" ref="GM44:GM72" si="93">GL44*$G44</f>
        <v>0</v>
      </c>
      <c r="GN44" s="254"/>
      <c r="GO44" s="254">
        <f t="shared" ref="GO44:GO72" si="94">GN44*$G44</f>
        <v>0</v>
      </c>
      <c r="GP44" s="254"/>
      <c r="GQ44" s="254">
        <f t="shared" ref="GQ44:GQ72" si="95">GP44*$G44</f>
        <v>0</v>
      </c>
      <c r="GR44" s="254"/>
      <c r="GS44" s="254">
        <f t="shared" ref="GS44:GS72" si="96">GR44*$G44</f>
        <v>0</v>
      </c>
      <c r="GT44" s="254"/>
      <c r="GU44" s="254">
        <f t="shared" ref="GU44:GU72" si="97">GT44*$G44</f>
        <v>0</v>
      </c>
      <c r="GV44" s="254"/>
      <c r="GW44" s="254">
        <f t="shared" ref="GW44:GW72" si="98">GV44*$G44</f>
        <v>0</v>
      </c>
      <c r="GX44" s="254"/>
      <c r="GY44" s="254">
        <f t="shared" ref="GY44:GY72" si="99">GX44*$G44</f>
        <v>0</v>
      </c>
      <c r="GZ44" s="236">
        <f t="shared" ref="GZ44:GZ71" si="100">I44+K44+M44+O44+Q44+S44+U44+W44+Y44+AA44+AC44+AE44+AG44+AI44+AK44+AM44+AO44+AQ44+AS44+AU44+AW44+AY44+BA44+BC44+BE44+BG44+BI44+BK44+BM44+BO44+BQ44+BS44+BU44+BW44+BY44+CA44+CC44+CE44+CG44+CI44+CK44+CM44+CO44+CQ44+CS44+CU44+CW44+CY44+DA44+DC44+DE44+DG44+DI44+DK44+DM44+DO44+DQ44+DS44+DU44+DW44+DY44+EA44+EC44+EE44+EG44+EI44+EK44+EM44+EO44+EQ44+ES44+EU44+EW44+EY44+FA44+FC44+FE44+FG44+FI44+FK44+FM44+FO44+FQ44+FS44+FU44+FW44+FY44+GA44+GC44+GE44+GG44+GI44+GK44+GM44+GO44+GQ44+GS44+GU44+GW44+GY44</f>
        <v>0</v>
      </c>
      <c r="HA44" s="237">
        <f t="shared" ref="HA44:HA72" si="101">+GZ44-G44</f>
        <v>0</v>
      </c>
      <c r="HB44" s="107">
        <f t="shared" si="2"/>
        <v>0</v>
      </c>
      <c r="HC44" s="515"/>
    </row>
    <row r="45" spans="1:211">
      <c r="A45" s="448" t="s">
        <v>3262</v>
      </c>
      <c r="B45" s="449"/>
      <c r="C45" s="448"/>
      <c r="D45" s="448"/>
      <c r="E45" s="450"/>
      <c r="F45" s="451"/>
      <c r="G45" s="452"/>
      <c r="H45" s="461"/>
      <c r="I45" s="235">
        <f t="shared" si="0"/>
        <v>0</v>
      </c>
      <c r="J45" s="465"/>
      <c r="K45" s="235">
        <f t="shared" ref="K45:K72" si="102">+J45*G45</f>
        <v>0</v>
      </c>
      <c r="L45" s="466"/>
      <c r="M45" s="235">
        <f t="shared" si="3"/>
        <v>0</v>
      </c>
      <c r="N45" s="466"/>
      <c r="O45" s="235">
        <f t="shared" si="4"/>
        <v>0</v>
      </c>
      <c r="P45" s="462"/>
      <c r="Q45" s="254">
        <f t="shared" si="5"/>
        <v>0</v>
      </c>
      <c r="R45" s="462"/>
      <c r="S45" s="254">
        <f t="shared" si="6"/>
        <v>0</v>
      </c>
      <c r="T45" s="467"/>
      <c r="U45" s="254">
        <f t="shared" si="7"/>
        <v>0</v>
      </c>
      <c r="V45" s="467"/>
      <c r="W45" s="254">
        <f t="shared" si="8"/>
        <v>0</v>
      </c>
      <c r="X45" s="467"/>
      <c r="Y45" s="254">
        <f t="shared" si="9"/>
        <v>0</v>
      </c>
      <c r="Z45" s="467"/>
      <c r="AA45" s="254">
        <f t="shared" si="10"/>
        <v>0</v>
      </c>
      <c r="AB45" s="467"/>
      <c r="AC45" s="254">
        <f t="shared" si="11"/>
        <v>0</v>
      </c>
      <c r="AD45" s="467"/>
      <c r="AE45" s="254">
        <f t="shared" si="12"/>
        <v>0</v>
      </c>
      <c r="AF45" s="467"/>
      <c r="AG45" s="254">
        <f t="shared" si="13"/>
        <v>0</v>
      </c>
      <c r="AH45" s="467"/>
      <c r="AI45" s="254">
        <f t="shared" si="14"/>
        <v>0</v>
      </c>
      <c r="AJ45" s="467"/>
      <c r="AK45" s="254">
        <f t="shared" si="15"/>
        <v>0</v>
      </c>
      <c r="AL45" s="467"/>
      <c r="AM45" s="254">
        <f t="shared" si="16"/>
        <v>0</v>
      </c>
      <c r="AN45" s="467"/>
      <c r="AO45" s="254">
        <f t="shared" si="17"/>
        <v>0</v>
      </c>
      <c r="AP45" s="467"/>
      <c r="AQ45" s="254">
        <f t="shared" si="18"/>
        <v>0</v>
      </c>
      <c r="AR45" s="467"/>
      <c r="AS45" s="254">
        <f t="shared" si="19"/>
        <v>0</v>
      </c>
      <c r="AT45" s="467"/>
      <c r="AU45" s="254">
        <f t="shared" si="20"/>
        <v>0</v>
      </c>
      <c r="AV45" s="462"/>
      <c r="AW45" s="254">
        <f t="shared" si="21"/>
        <v>0</v>
      </c>
      <c r="AX45" s="463"/>
      <c r="AY45" s="254">
        <f t="shared" si="22"/>
        <v>0</v>
      </c>
      <c r="AZ45" s="467"/>
      <c r="BA45" s="254">
        <f t="shared" si="23"/>
        <v>0</v>
      </c>
      <c r="BB45" s="467"/>
      <c r="BC45" s="254">
        <f t="shared" si="24"/>
        <v>0</v>
      </c>
      <c r="BD45" s="467"/>
      <c r="BE45" s="254">
        <f t="shared" si="25"/>
        <v>0</v>
      </c>
      <c r="BF45" s="467"/>
      <c r="BG45" s="254">
        <f t="shared" si="26"/>
        <v>0</v>
      </c>
      <c r="BH45" s="467"/>
      <c r="BI45" s="254">
        <f t="shared" si="27"/>
        <v>0</v>
      </c>
      <c r="BJ45" s="467"/>
      <c r="BK45" s="254">
        <f t="shared" si="28"/>
        <v>0</v>
      </c>
      <c r="BL45" s="467"/>
      <c r="BM45" s="254">
        <f t="shared" si="29"/>
        <v>0</v>
      </c>
      <c r="BN45" s="467"/>
      <c r="BO45" s="254">
        <f t="shared" si="30"/>
        <v>0</v>
      </c>
      <c r="BP45" s="467"/>
      <c r="BQ45" s="254">
        <f t="shared" si="31"/>
        <v>0</v>
      </c>
      <c r="BR45" s="467"/>
      <c r="BS45" s="254">
        <f t="shared" si="32"/>
        <v>0</v>
      </c>
      <c r="BT45" s="467"/>
      <c r="BU45" s="254">
        <f t="shared" si="33"/>
        <v>0</v>
      </c>
      <c r="BV45" s="467"/>
      <c r="BW45" s="254">
        <f t="shared" si="34"/>
        <v>0</v>
      </c>
      <c r="BX45" s="467"/>
      <c r="BY45" s="254">
        <f t="shared" si="35"/>
        <v>0</v>
      </c>
      <c r="BZ45" s="467"/>
      <c r="CA45" s="254">
        <f t="shared" si="36"/>
        <v>0</v>
      </c>
      <c r="CB45" s="467"/>
      <c r="CC45" s="254">
        <f t="shared" si="37"/>
        <v>0</v>
      </c>
      <c r="CD45" s="467"/>
      <c r="CE45" s="254">
        <f t="shared" si="38"/>
        <v>0</v>
      </c>
      <c r="CF45" s="467"/>
      <c r="CG45" s="254">
        <f t="shared" si="39"/>
        <v>0</v>
      </c>
      <c r="CH45" s="467"/>
      <c r="CI45" s="254">
        <f t="shared" si="1"/>
        <v>0</v>
      </c>
      <c r="CJ45" s="251"/>
      <c r="CK45" s="254">
        <f t="shared" si="40"/>
        <v>0</v>
      </c>
      <c r="CL45" s="251"/>
      <c r="CM45" s="254">
        <f t="shared" si="41"/>
        <v>0</v>
      </c>
      <c r="CN45" s="251"/>
      <c r="CO45" s="254">
        <f t="shared" si="42"/>
        <v>0</v>
      </c>
      <c r="CP45" s="251"/>
      <c r="CQ45" s="254">
        <f t="shared" si="43"/>
        <v>0</v>
      </c>
      <c r="CR45" s="251"/>
      <c r="CS45" s="254">
        <f t="shared" si="44"/>
        <v>0</v>
      </c>
      <c r="CT45" s="251"/>
      <c r="CU45" s="254">
        <f t="shared" si="45"/>
        <v>0</v>
      </c>
      <c r="CV45" s="251"/>
      <c r="CW45" s="254">
        <f t="shared" si="46"/>
        <v>0</v>
      </c>
      <c r="CX45" s="254"/>
      <c r="CY45" s="254">
        <f t="shared" si="47"/>
        <v>0</v>
      </c>
      <c r="CZ45" s="254"/>
      <c r="DA45" s="254">
        <f t="shared" si="48"/>
        <v>0</v>
      </c>
      <c r="DB45" s="254"/>
      <c r="DC45" s="254">
        <f t="shared" si="49"/>
        <v>0</v>
      </c>
      <c r="DD45" s="254"/>
      <c r="DE45" s="254">
        <f t="shared" si="50"/>
        <v>0</v>
      </c>
      <c r="DF45" s="254"/>
      <c r="DG45" s="254">
        <f t="shared" si="51"/>
        <v>0</v>
      </c>
      <c r="DH45" s="254"/>
      <c r="DI45" s="254">
        <f t="shared" si="52"/>
        <v>0</v>
      </c>
      <c r="DJ45" s="254"/>
      <c r="DK45" s="254">
        <f t="shared" si="53"/>
        <v>0</v>
      </c>
      <c r="DL45" s="254"/>
      <c r="DM45" s="254">
        <f t="shared" si="54"/>
        <v>0</v>
      </c>
      <c r="DN45" s="254"/>
      <c r="DO45" s="254">
        <f t="shared" si="55"/>
        <v>0</v>
      </c>
      <c r="DP45" s="254"/>
      <c r="DQ45" s="254">
        <f t="shared" si="56"/>
        <v>0</v>
      </c>
      <c r="DR45" s="254"/>
      <c r="DS45" s="254">
        <f t="shared" si="57"/>
        <v>0</v>
      </c>
      <c r="DT45" s="254"/>
      <c r="DU45" s="254">
        <f t="shared" si="58"/>
        <v>0</v>
      </c>
      <c r="DV45" s="254"/>
      <c r="DW45" s="254">
        <f t="shared" si="59"/>
        <v>0</v>
      </c>
      <c r="DX45" s="254"/>
      <c r="DY45" s="254">
        <f t="shared" si="60"/>
        <v>0</v>
      </c>
      <c r="DZ45" s="254"/>
      <c r="EA45" s="254">
        <f t="shared" si="61"/>
        <v>0</v>
      </c>
      <c r="EB45" s="254"/>
      <c r="EC45" s="254">
        <f t="shared" si="62"/>
        <v>0</v>
      </c>
      <c r="ED45" s="254"/>
      <c r="EE45" s="254">
        <f t="shared" si="63"/>
        <v>0</v>
      </c>
      <c r="EF45" s="254"/>
      <c r="EG45" s="254">
        <f t="shared" si="64"/>
        <v>0</v>
      </c>
      <c r="EH45" s="254"/>
      <c r="EI45" s="254">
        <f t="shared" si="65"/>
        <v>0</v>
      </c>
      <c r="EJ45" s="254"/>
      <c r="EK45" s="254">
        <f t="shared" si="66"/>
        <v>0</v>
      </c>
      <c r="EL45" s="254"/>
      <c r="EM45" s="254">
        <f t="shared" si="67"/>
        <v>0</v>
      </c>
      <c r="EN45" s="254"/>
      <c r="EO45" s="254">
        <f t="shared" si="68"/>
        <v>0</v>
      </c>
      <c r="EP45" s="254"/>
      <c r="EQ45" s="254">
        <f t="shared" si="69"/>
        <v>0</v>
      </c>
      <c r="ER45" s="254"/>
      <c r="ES45" s="254">
        <f t="shared" si="70"/>
        <v>0</v>
      </c>
      <c r="ET45" s="254"/>
      <c r="EU45" s="254">
        <f t="shared" si="71"/>
        <v>0</v>
      </c>
      <c r="EV45" s="254"/>
      <c r="EW45" s="254">
        <f t="shared" si="72"/>
        <v>0</v>
      </c>
      <c r="EX45" s="254"/>
      <c r="EY45" s="254">
        <f t="shared" si="73"/>
        <v>0</v>
      </c>
      <c r="EZ45" s="254"/>
      <c r="FA45" s="254">
        <f t="shared" si="74"/>
        <v>0</v>
      </c>
      <c r="FB45" s="254"/>
      <c r="FC45" s="254">
        <f t="shared" si="75"/>
        <v>0</v>
      </c>
      <c r="FD45" s="254"/>
      <c r="FE45" s="254">
        <f t="shared" si="76"/>
        <v>0</v>
      </c>
      <c r="FF45" s="254"/>
      <c r="FG45" s="254">
        <f t="shared" si="77"/>
        <v>0</v>
      </c>
      <c r="FH45" s="254"/>
      <c r="FI45" s="254">
        <f t="shared" si="78"/>
        <v>0</v>
      </c>
      <c r="FJ45" s="254"/>
      <c r="FK45" s="254">
        <f t="shared" si="79"/>
        <v>0</v>
      </c>
      <c r="FL45" s="254"/>
      <c r="FM45" s="254">
        <f t="shared" si="80"/>
        <v>0</v>
      </c>
      <c r="FN45" s="254"/>
      <c r="FO45" s="254">
        <f t="shared" si="81"/>
        <v>0</v>
      </c>
      <c r="FP45" s="254"/>
      <c r="FQ45" s="254">
        <f t="shared" si="82"/>
        <v>0</v>
      </c>
      <c r="FR45" s="254"/>
      <c r="FS45" s="254">
        <f t="shared" si="83"/>
        <v>0</v>
      </c>
      <c r="FT45" s="254"/>
      <c r="FU45" s="254">
        <f t="shared" si="84"/>
        <v>0</v>
      </c>
      <c r="FV45" s="254"/>
      <c r="FW45" s="254">
        <f t="shared" si="85"/>
        <v>0</v>
      </c>
      <c r="FX45" s="254"/>
      <c r="FY45" s="254">
        <f t="shared" si="86"/>
        <v>0</v>
      </c>
      <c r="FZ45" s="254"/>
      <c r="GA45" s="254">
        <f t="shared" si="87"/>
        <v>0</v>
      </c>
      <c r="GB45" s="254"/>
      <c r="GC45" s="254">
        <f t="shared" si="88"/>
        <v>0</v>
      </c>
      <c r="GD45" s="254"/>
      <c r="GE45" s="254">
        <f t="shared" si="89"/>
        <v>0</v>
      </c>
      <c r="GF45" s="254"/>
      <c r="GG45" s="254">
        <f t="shared" si="90"/>
        <v>0</v>
      </c>
      <c r="GH45" s="254"/>
      <c r="GI45" s="254">
        <f t="shared" si="91"/>
        <v>0</v>
      </c>
      <c r="GJ45" s="254"/>
      <c r="GK45" s="254">
        <f t="shared" si="92"/>
        <v>0</v>
      </c>
      <c r="GL45" s="254"/>
      <c r="GM45" s="254">
        <f t="shared" si="93"/>
        <v>0</v>
      </c>
      <c r="GN45" s="254"/>
      <c r="GO45" s="254">
        <f t="shared" si="94"/>
        <v>0</v>
      </c>
      <c r="GP45" s="254"/>
      <c r="GQ45" s="254">
        <f t="shared" si="95"/>
        <v>0</v>
      </c>
      <c r="GR45" s="254"/>
      <c r="GS45" s="254">
        <f t="shared" si="96"/>
        <v>0</v>
      </c>
      <c r="GT45" s="254"/>
      <c r="GU45" s="254">
        <f t="shared" si="97"/>
        <v>0</v>
      </c>
      <c r="GV45" s="254"/>
      <c r="GW45" s="254">
        <f t="shared" si="98"/>
        <v>0</v>
      </c>
      <c r="GX45" s="254"/>
      <c r="GY45" s="254">
        <f t="shared" si="99"/>
        <v>0</v>
      </c>
      <c r="GZ45" s="236">
        <f t="shared" si="100"/>
        <v>0</v>
      </c>
      <c r="HA45" s="237">
        <f t="shared" si="101"/>
        <v>0</v>
      </c>
      <c r="HB45" s="107">
        <f t="shared" si="2"/>
        <v>0</v>
      </c>
      <c r="HC45" s="515"/>
    </row>
    <row r="46" spans="1:211">
      <c r="A46" s="448" t="s">
        <v>3231</v>
      </c>
      <c r="B46" s="449"/>
      <c r="C46" s="448"/>
      <c r="D46" s="448"/>
      <c r="E46" s="450"/>
      <c r="F46" s="451"/>
      <c r="G46" s="452"/>
      <c r="H46" s="461"/>
      <c r="I46" s="235">
        <f>+H46*G46</f>
        <v>0</v>
      </c>
      <c r="J46" s="465"/>
      <c r="K46" s="235">
        <f>+J46*G46</f>
        <v>0</v>
      </c>
      <c r="L46" s="466"/>
      <c r="M46" s="235">
        <f t="shared" si="3"/>
        <v>0</v>
      </c>
      <c r="N46" s="466"/>
      <c r="O46" s="235">
        <f t="shared" si="4"/>
        <v>0</v>
      </c>
      <c r="P46" s="462"/>
      <c r="Q46" s="254">
        <f t="shared" si="5"/>
        <v>0</v>
      </c>
      <c r="R46" s="462"/>
      <c r="S46" s="254">
        <f t="shared" si="6"/>
        <v>0</v>
      </c>
      <c r="T46" s="467"/>
      <c r="U46" s="254">
        <f>+T46*$G46</f>
        <v>0</v>
      </c>
      <c r="V46" s="467"/>
      <c r="W46" s="254">
        <f t="shared" si="8"/>
        <v>0</v>
      </c>
      <c r="X46" s="467"/>
      <c r="Y46" s="254">
        <f t="shared" si="9"/>
        <v>0</v>
      </c>
      <c r="Z46" s="467"/>
      <c r="AA46" s="254">
        <f t="shared" si="10"/>
        <v>0</v>
      </c>
      <c r="AB46" s="467"/>
      <c r="AC46" s="254">
        <f t="shared" si="11"/>
        <v>0</v>
      </c>
      <c r="AD46" s="467"/>
      <c r="AE46" s="254">
        <f t="shared" si="12"/>
        <v>0</v>
      </c>
      <c r="AF46" s="467"/>
      <c r="AG46" s="254">
        <f t="shared" si="13"/>
        <v>0</v>
      </c>
      <c r="AH46" s="467"/>
      <c r="AI46" s="254">
        <f t="shared" si="14"/>
        <v>0</v>
      </c>
      <c r="AJ46" s="467"/>
      <c r="AK46" s="254">
        <f t="shared" si="15"/>
        <v>0</v>
      </c>
      <c r="AL46" s="467"/>
      <c r="AM46" s="254">
        <f t="shared" si="16"/>
        <v>0</v>
      </c>
      <c r="AN46" s="467"/>
      <c r="AO46" s="254">
        <f t="shared" si="17"/>
        <v>0</v>
      </c>
      <c r="AP46" s="467"/>
      <c r="AQ46" s="254">
        <f t="shared" si="18"/>
        <v>0</v>
      </c>
      <c r="AR46" s="467"/>
      <c r="AS46" s="254">
        <f t="shared" si="19"/>
        <v>0</v>
      </c>
      <c r="AT46" s="467"/>
      <c r="AU46" s="254">
        <f t="shared" si="20"/>
        <v>0</v>
      </c>
      <c r="AV46" s="462"/>
      <c r="AW46" s="254">
        <f t="shared" si="21"/>
        <v>0</v>
      </c>
      <c r="AX46" s="463"/>
      <c r="AY46" s="254">
        <f t="shared" si="22"/>
        <v>0</v>
      </c>
      <c r="AZ46" s="467"/>
      <c r="BA46" s="254">
        <f t="shared" si="23"/>
        <v>0</v>
      </c>
      <c r="BB46" s="467"/>
      <c r="BC46" s="254">
        <f t="shared" si="24"/>
        <v>0</v>
      </c>
      <c r="BD46" s="467"/>
      <c r="BE46" s="254">
        <f t="shared" si="25"/>
        <v>0</v>
      </c>
      <c r="BF46" s="467"/>
      <c r="BG46" s="254">
        <f t="shared" si="26"/>
        <v>0</v>
      </c>
      <c r="BH46" s="467"/>
      <c r="BI46" s="254">
        <f t="shared" si="27"/>
        <v>0</v>
      </c>
      <c r="BJ46" s="467"/>
      <c r="BK46" s="254">
        <f t="shared" si="28"/>
        <v>0</v>
      </c>
      <c r="BL46" s="467"/>
      <c r="BM46" s="254">
        <f t="shared" si="29"/>
        <v>0</v>
      </c>
      <c r="BN46" s="467"/>
      <c r="BO46" s="254">
        <f t="shared" si="30"/>
        <v>0</v>
      </c>
      <c r="BP46" s="467"/>
      <c r="BQ46" s="254">
        <f t="shared" si="31"/>
        <v>0</v>
      </c>
      <c r="BR46" s="467"/>
      <c r="BS46" s="254">
        <f t="shared" si="32"/>
        <v>0</v>
      </c>
      <c r="BT46" s="467"/>
      <c r="BU46" s="254">
        <f t="shared" si="33"/>
        <v>0</v>
      </c>
      <c r="BV46" s="467"/>
      <c r="BW46" s="254">
        <f t="shared" si="34"/>
        <v>0</v>
      </c>
      <c r="BX46" s="467"/>
      <c r="BY46" s="254">
        <f t="shared" si="35"/>
        <v>0</v>
      </c>
      <c r="BZ46" s="467"/>
      <c r="CA46" s="254">
        <f t="shared" si="36"/>
        <v>0</v>
      </c>
      <c r="CB46" s="467"/>
      <c r="CC46" s="254">
        <f t="shared" si="37"/>
        <v>0</v>
      </c>
      <c r="CD46" s="467"/>
      <c r="CE46" s="254">
        <f t="shared" si="38"/>
        <v>0</v>
      </c>
      <c r="CF46" s="467"/>
      <c r="CG46" s="254">
        <f t="shared" si="39"/>
        <v>0</v>
      </c>
      <c r="CH46" s="467"/>
      <c r="CI46" s="254">
        <f t="shared" si="1"/>
        <v>0</v>
      </c>
      <c r="CJ46" s="251"/>
      <c r="CK46" s="254">
        <f t="shared" si="40"/>
        <v>0</v>
      </c>
      <c r="CL46" s="251"/>
      <c r="CM46" s="254">
        <f t="shared" si="41"/>
        <v>0</v>
      </c>
      <c r="CN46" s="251"/>
      <c r="CO46" s="254">
        <f t="shared" si="42"/>
        <v>0</v>
      </c>
      <c r="CP46" s="251"/>
      <c r="CQ46" s="254">
        <f t="shared" si="43"/>
        <v>0</v>
      </c>
      <c r="CR46" s="251"/>
      <c r="CS46" s="254">
        <f t="shared" si="44"/>
        <v>0</v>
      </c>
      <c r="CT46" s="251"/>
      <c r="CU46" s="254">
        <f t="shared" si="45"/>
        <v>0</v>
      </c>
      <c r="CV46" s="251"/>
      <c r="CW46" s="254">
        <f t="shared" si="46"/>
        <v>0</v>
      </c>
      <c r="CX46" s="254"/>
      <c r="CY46" s="254">
        <f t="shared" si="47"/>
        <v>0</v>
      </c>
      <c r="CZ46" s="254"/>
      <c r="DA46" s="254">
        <f t="shared" si="48"/>
        <v>0</v>
      </c>
      <c r="DB46" s="254"/>
      <c r="DC46" s="254">
        <f t="shared" si="49"/>
        <v>0</v>
      </c>
      <c r="DD46" s="254"/>
      <c r="DE46" s="254">
        <f t="shared" si="50"/>
        <v>0</v>
      </c>
      <c r="DF46" s="254"/>
      <c r="DG46" s="254">
        <f t="shared" si="51"/>
        <v>0</v>
      </c>
      <c r="DH46" s="254"/>
      <c r="DI46" s="254">
        <f t="shared" si="52"/>
        <v>0</v>
      </c>
      <c r="DJ46" s="254"/>
      <c r="DK46" s="254">
        <f t="shared" si="53"/>
        <v>0</v>
      </c>
      <c r="DL46" s="254"/>
      <c r="DM46" s="254">
        <f t="shared" si="54"/>
        <v>0</v>
      </c>
      <c r="DN46" s="254"/>
      <c r="DO46" s="254">
        <f t="shared" si="55"/>
        <v>0</v>
      </c>
      <c r="DP46" s="254"/>
      <c r="DQ46" s="254">
        <f t="shared" si="56"/>
        <v>0</v>
      </c>
      <c r="DR46" s="254"/>
      <c r="DS46" s="254">
        <f t="shared" si="57"/>
        <v>0</v>
      </c>
      <c r="DT46" s="254"/>
      <c r="DU46" s="254">
        <f t="shared" si="58"/>
        <v>0</v>
      </c>
      <c r="DV46" s="254"/>
      <c r="DW46" s="254">
        <f t="shared" si="59"/>
        <v>0</v>
      </c>
      <c r="DX46" s="254"/>
      <c r="DY46" s="254">
        <f t="shared" si="60"/>
        <v>0</v>
      </c>
      <c r="DZ46" s="254"/>
      <c r="EA46" s="254">
        <f t="shared" si="61"/>
        <v>0</v>
      </c>
      <c r="EB46" s="254"/>
      <c r="EC46" s="254">
        <f t="shared" si="62"/>
        <v>0</v>
      </c>
      <c r="ED46" s="254"/>
      <c r="EE46" s="254">
        <f t="shared" si="63"/>
        <v>0</v>
      </c>
      <c r="EF46" s="254"/>
      <c r="EG46" s="254">
        <f t="shared" si="64"/>
        <v>0</v>
      </c>
      <c r="EH46" s="254"/>
      <c r="EI46" s="254">
        <f t="shared" si="65"/>
        <v>0</v>
      </c>
      <c r="EJ46" s="254"/>
      <c r="EK46" s="254">
        <f t="shared" si="66"/>
        <v>0</v>
      </c>
      <c r="EL46" s="254"/>
      <c r="EM46" s="254">
        <f t="shared" si="67"/>
        <v>0</v>
      </c>
      <c r="EN46" s="254"/>
      <c r="EO46" s="254">
        <f t="shared" si="68"/>
        <v>0</v>
      </c>
      <c r="EP46" s="254"/>
      <c r="EQ46" s="254">
        <f t="shared" si="69"/>
        <v>0</v>
      </c>
      <c r="ER46" s="254"/>
      <c r="ES46" s="254">
        <f t="shared" si="70"/>
        <v>0</v>
      </c>
      <c r="ET46" s="254"/>
      <c r="EU46" s="254">
        <f t="shared" si="71"/>
        <v>0</v>
      </c>
      <c r="EV46" s="254"/>
      <c r="EW46" s="254">
        <f t="shared" si="72"/>
        <v>0</v>
      </c>
      <c r="EX46" s="254"/>
      <c r="EY46" s="254">
        <f t="shared" si="73"/>
        <v>0</v>
      </c>
      <c r="EZ46" s="254"/>
      <c r="FA46" s="254">
        <f t="shared" si="74"/>
        <v>0</v>
      </c>
      <c r="FB46" s="254"/>
      <c r="FC46" s="254">
        <f t="shared" si="75"/>
        <v>0</v>
      </c>
      <c r="FD46" s="254"/>
      <c r="FE46" s="254">
        <f t="shared" si="76"/>
        <v>0</v>
      </c>
      <c r="FF46" s="254"/>
      <c r="FG46" s="254">
        <f t="shared" si="77"/>
        <v>0</v>
      </c>
      <c r="FH46" s="254"/>
      <c r="FI46" s="254">
        <f t="shared" si="78"/>
        <v>0</v>
      </c>
      <c r="FJ46" s="254"/>
      <c r="FK46" s="254">
        <f t="shared" si="79"/>
        <v>0</v>
      </c>
      <c r="FL46" s="254"/>
      <c r="FM46" s="254">
        <f t="shared" si="80"/>
        <v>0</v>
      </c>
      <c r="FN46" s="254"/>
      <c r="FO46" s="254">
        <f t="shared" si="81"/>
        <v>0</v>
      </c>
      <c r="FP46" s="254"/>
      <c r="FQ46" s="254">
        <f t="shared" si="82"/>
        <v>0</v>
      </c>
      <c r="FR46" s="254"/>
      <c r="FS46" s="254">
        <f t="shared" si="83"/>
        <v>0</v>
      </c>
      <c r="FT46" s="254"/>
      <c r="FU46" s="254">
        <f t="shared" si="84"/>
        <v>0</v>
      </c>
      <c r="FV46" s="254"/>
      <c r="FW46" s="254">
        <f t="shared" si="85"/>
        <v>0</v>
      </c>
      <c r="FX46" s="254"/>
      <c r="FY46" s="254">
        <f t="shared" si="86"/>
        <v>0</v>
      </c>
      <c r="FZ46" s="254"/>
      <c r="GA46" s="254">
        <f t="shared" si="87"/>
        <v>0</v>
      </c>
      <c r="GB46" s="254"/>
      <c r="GC46" s="254">
        <f t="shared" si="88"/>
        <v>0</v>
      </c>
      <c r="GD46" s="254"/>
      <c r="GE46" s="254">
        <f t="shared" si="89"/>
        <v>0</v>
      </c>
      <c r="GF46" s="254"/>
      <c r="GG46" s="254">
        <f t="shared" si="90"/>
        <v>0</v>
      </c>
      <c r="GH46" s="254"/>
      <c r="GI46" s="254">
        <f t="shared" si="91"/>
        <v>0</v>
      </c>
      <c r="GJ46" s="254"/>
      <c r="GK46" s="254">
        <f t="shared" si="92"/>
        <v>0</v>
      </c>
      <c r="GL46" s="254"/>
      <c r="GM46" s="254">
        <f t="shared" si="93"/>
        <v>0</v>
      </c>
      <c r="GN46" s="254"/>
      <c r="GO46" s="254">
        <f t="shared" si="94"/>
        <v>0</v>
      </c>
      <c r="GP46" s="254"/>
      <c r="GQ46" s="254">
        <f t="shared" si="95"/>
        <v>0</v>
      </c>
      <c r="GR46" s="254"/>
      <c r="GS46" s="254">
        <f t="shared" si="96"/>
        <v>0</v>
      </c>
      <c r="GT46" s="254"/>
      <c r="GU46" s="254">
        <f t="shared" si="97"/>
        <v>0</v>
      </c>
      <c r="GV46" s="254"/>
      <c r="GW46" s="254">
        <f t="shared" si="98"/>
        <v>0</v>
      </c>
      <c r="GX46" s="254"/>
      <c r="GY46" s="254">
        <f t="shared" si="99"/>
        <v>0</v>
      </c>
      <c r="GZ46" s="236">
        <f t="shared" si="100"/>
        <v>0</v>
      </c>
      <c r="HA46" s="237">
        <f t="shared" si="101"/>
        <v>0</v>
      </c>
      <c r="HB46" s="107">
        <f t="shared" si="2"/>
        <v>0</v>
      </c>
      <c r="HC46" s="515"/>
    </row>
    <row r="47" spans="1:211">
      <c r="A47" s="454" t="s">
        <v>3232</v>
      </c>
      <c r="B47" s="455"/>
      <c r="C47" s="448"/>
      <c r="D47" s="454"/>
      <c r="E47" s="456"/>
      <c r="F47" s="451"/>
      <c r="G47" s="452"/>
      <c r="H47" s="461"/>
      <c r="I47" s="235">
        <f t="shared" si="0"/>
        <v>0</v>
      </c>
      <c r="J47" s="465"/>
      <c r="K47" s="235">
        <f t="shared" si="102"/>
        <v>0</v>
      </c>
      <c r="L47" s="466"/>
      <c r="M47" s="235">
        <f t="shared" si="3"/>
        <v>0</v>
      </c>
      <c r="N47" s="466"/>
      <c r="O47" s="235">
        <f t="shared" si="4"/>
        <v>0</v>
      </c>
      <c r="P47" s="462"/>
      <c r="Q47" s="254">
        <f t="shared" si="5"/>
        <v>0</v>
      </c>
      <c r="R47" s="462"/>
      <c r="S47" s="254">
        <f t="shared" si="6"/>
        <v>0</v>
      </c>
      <c r="T47" s="467"/>
      <c r="U47" s="254">
        <f t="shared" si="7"/>
        <v>0</v>
      </c>
      <c r="V47" s="467"/>
      <c r="W47" s="254">
        <f t="shared" si="8"/>
        <v>0</v>
      </c>
      <c r="X47" s="467"/>
      <c r="Y47" s="254">
        <f t="shared" si="9"/>
        <v>0</v>
      </c>
      <c r="Z47" s="467"/>
      <c r="AA47" s="254">
        <f t="shared" si="10"/>
        <v>0</v>
      </c>
      <c r="AB47" s="467"/>
      <c r="AC47" s="254">
        <f t="shared" si="11"/>
        <v>0</v>
      </c>
      <c r="AD47" s="467"/>
      <c r="AE47" s="254">
        <f t="shared" si="12"/>
        <v>0</v>
      </c>
      <c r="AF47" s="467"/>
      <c r="AG47" s="254">
        <f t="shared" si="13"/>
        <v>0</v>
      </c>
      <c r="AH47" s="467"/>
      <c r="AI47" s="254">
        <f t="shared" si="14"/>
        <v>0</v>
      </c>
      <c r="AJ47" s="467"/>
      <c r="AK47" s="254">
        <f t="shared" si="15"/>
        <v>0</v>
      </c>
      <c r="AL47" s="467"/>
      <c r="AM47" s="254">
        <f t="shared" si="16"/>
        <v>0</v>
      </c>
      <c r="AN47" s="467"/>
      <c r="AO47" s="254">
        <f t="shared" si="17"/>
        <v>0</v>
      </c>
      <c r="AP47" s="467"/>
      <c r="AQ47" s="254">
        <f t="shared" si="18"/>
        <v>0</v>
      </c>
      <c r="AR47" s="467"/>
      <c r="AS47" s="254">
        <f t="shared" si="19"/>
        <v>0</v>
      </c>
      <c r="AT47" s="467"/>
      <c r="AU47" s="254">
        <f t="shared" si="20"/>
        <v>0</v>
      </c>
      <c r="AV47" s="462"/>
      <c r="AW47" s="254">
        <f t="shared" si="21"/>
        <v>0</v>
      </c>
      <c r="AX47" s="463"/>
      <c r="AY47" s="254">
        <f t="shared" si="22"/>
        <v>0</v>
      </c>
      <c r="AZ47" s="467"/>
      <c r="BA47" s="254">
        <f t="shared" si="23"/>
        <v>0</v>
      </c>
      <c r="BB47" s="467"/>
      <c r="BC47" s="254">
        <f t="shared" si="24"/>
        <v>0</v>
      </c>
      <c r="BD47" s="467"/>
      <c r="BE47" s="254">
        <f t="shared" si="25"/>
        <v>0</v>
      </c>
      <c r="BF47" s="467"/>
      <c r="BG47" s="254">
        <f t="shared" si="26"/>
        <v>0</v>
      </c>
      <c r="BH47" s="467"/>
      <c r="BI47" s="254">
        <f t="shared" si="27"/>
        <v>0</v>
      </c>
      <c r="BJ47" s="467"/>
      <c r="BK47" s="254">
        <f t="shared" si="28"/>
        <v>0</v>
      </c>
      <c r="BL47" s="467"/>
      <c r="BM47" s="254">
        <f t="shared" si="29"/>
        <v>0</v>
      </c>
      <c r="BN47" s="467"/>
      <c r="BO47" s="254">
        <f t="shared" si="30"/>
        <v>0</v>
      </c>
      <c r="BP47" s="467"/>
      <c r="BQ47" s="254">
        <f t="shared" si="31"/>
        <v>0</v>
      </c>
      <c r="BR47" s="467"/>
      <c r="BS47" s="254">
        <f t="shared" si="32"/>
        <v>0</v>
      </c>
      <c r="BT47" s="467"/>
      <c r="BU47" s="254">
        <f t="shared" si="33"/>
        <v>0</v>
      </c>
      <c r="BV47" s="467"/>
      <c r="BW47" s="254">
        <f t="shared" si="34"/>
        <v>0</v>
      </c>
      <c r="BX47" s="467"/>
      <c r="BY47" s="254">
        <f t="shared" si="35"/>
        <v>0</v>
      </c>
      <c r="BZ47" s="467"/>
      <c r="CA47" s="254">
        <f t="shared" si="36"/>
        <v>0</v>
      </c>
      <c r="CB47" s="467"/>
      <c r="CC47" s="254">
        <f t="shared" si="37"/>
        <v>0</v>
      </c>
      <c r="CD47" s="467"/>
      <c r="CE47" s="254">
        <f t="shared" si="38"/>
        <v>0</v>
      </c>
      <c r="CF47" s="467"/>
      <c r="CG47" s="254">
        <f t="shared" si="39"/>
        <v>0</v>
      </c>
      <c r="CH47" s="467"/>
      <c r="CI47" s="254">
        <f t="shared" si="1"/>
        <v>0</v>
      </c>
      <c r="CJ47" s="251"/>
      <c r="CK47" s="254">
        <f t="shared" si="40"/>
        <v>0</v>
      </c>
      <c r="CL47" s="251"/>
      <c r="CM47" s="254">
        <f t="shared" si="41"/>
        <v>0</v>
      </c>
      <c r="CN47" s="251"/>
      <c r="CO47" s="254">
        <f t="shared" si="42"/>
        <v>0</v>
      </c>
      <c r="CP47" s="251"/>
      <c r="CQ47" s="254">
        <f t="shared" si="43"/>
        <v>0</v>
      </c>
      <c r="CR47" s="251"/>
      <c r="CS47" s="254">
        <f t="shared" si="44"/>
        <v>0</v>
      </c>
      <c r="CT47" s="251"/>
      <c r="CU47" s="254">
        <f t="shared" si="45"/>
        <v>0</v>
      </c>
      <c r="CV47" s="251"/>
      <c r="CW47" s="254">
        <f t="shared" si="46"/>
        <v>0</v>
      </c>
      <c r="CX47" s="254"/>
      <c r="CY47" s="254">
        <f t="shared" si="47"/>
        <v>0</v>
      </c>
      <c r="CZ47" s="254"/>
      <c r="DA47" s="254">
        <f t="shared" si="48"/>
        <v>0</v>
      </c>
      <c r="DB47" s="254"/>
      <c r="DC47" s="254">
        <f t="shared" si="49"/>
        <v>0</v>
      </c>
      <c r="DD47" s="254"/>
      <c r="DE47" s="254">
        <f t="shared" si="50"/>
        <v>0</v>
      </c>
      <c r="DF47" s="254"/>
      <c r="DG47" s="254">
        <f t="shared" si="51"/>
        <v>0</v>
      </c>
      <c r="DH47" s="254"/>
      <c r="DI47" s="254">
        <f t="shared" si="52"/>
        <v>0</v>
      </c>
      <c r="DJ47" s="254"/>
      <c r="DK47" s="254">
        <f t="shared" si="53"/>
        <v>0</v>
      </c>
      <c r="DL47" s="254"/>
      <c r="DM47" s="254">
        <f t="shared" si="54"/>
        <v>0</v>
      </c>
      <c r="DN47" s="254"/>
      <c r="DO47" s="254">
        <f t="shared" si="55"/>
        <v>0</v>
      </c>
      <c r="DP47" s="254"/>
      <c r="DQ47" s="254">
        <f t="shared" si="56"/>
        <v>0</v>
      </c>
      <c r="DR47" s="254"/>
      <c r="DS47" s="254">
        <f t="shared" si="57"/>
        <v>0</v>
      </c>
      <c r="DT47" s="254"/>
      <c r="DU47" s="254">
        <f t="shared" si="58"/>
        <v>0</v>
      </c>
      <c r="DV47" s="254"/>
      <c r="DW47" s="254">
        <f t="shared" si="59"/>
        <v>0</v>
      </c>
      <c r="DX47" s="254"/>
      <c r="DY47" s="254">
        <f t="shared" si="60"/>
        <v>0</v>
      </c>
      <c r="DZ47" s="254"/>
      <c r="EA47" s="254">
        <f t="shared" si="61"/>
        <v>0</v>
      </c>
      <c r="EB47" s="254"/>
      <c r="EC47" s="254">
        <f t="shared" si="62"/>
        <v>0</v>
      </c>
      <c r="ED47" s="254"/>
      <c r="EE47" s="254">
        <f t="shared" si="63"/>
        <v>0</v>
      </c>
      <c r="EF47" s="254"/>
      <c r="EG47" s="254">
        <f t="shared" si="64"/>
        <v>0</v>
      </c>
      <c r="EH47" s="254"/>
      <c r="EI47" s="254">
        <f t="shared" si="65"/>
        <v>0</v>
      </c>
      <c r="EJ47" s="254"/>
      <c r="EK47" s="254">
        <f t="shared" si="66"/>
        <v>0</v>
      </c>
      <c r="EL47" s="254"/>
      <c r="EM47" s="254">
        <f t="shared" si="67"/>
        <v>0</v>
      </c>
      <c r="EN47" s="254"/>
      <c r="EO47" s="254">
        <f t="shared" si="68"/>
        <v>0</v>
      </c>
      <c r="EP47" s="254"/>
      <c r="EQ47" s="254">
        <f t="shared" si="69"/>
        <v>0</v>
      </c>
      <c r="ER47" s="254"/>
      <c r="ES47" s="254">
        <f t="shared" si="70"/>
        <v>0</v>
      </c>
      <c r="ET47" s="254"/>
      <c r="EU47" s="254">
        <f t="shared" si="71"/>
        <v>0</v>
      </c>
      <c r="EV47" s="254"/>
      <c r="EW47" s="254">
        <f t="shared" si="72"/>
        <v>0</v>
      </c>
      <c r="EX47" s="254"/>
      <c r="EY47" s="254">
        <f t="shared" si="73"/>
        <v>0</v>
      </c>
      <c r="EZ47" s="254"/>
      <c r="FA47" s="254">
        <f t="shared" si="74"/>
        <v>0</v>
      </c>
      <c r="FB47" s="254"/>
      <c r="FC47" s="254">
        <f t="shared" si="75"/>
        <v>0</v>
      </c>
      <c r="FD47" s="254"/>
      <c r="FE47" s="254">
        <f t="shared" si="76"/>
        <v>0</v>
      </c>
      <c r="FF47" s="254"/>
      <c r="FG47" s="254">
        <f t="shared" si="77"/>
        <v>0</v>
      </c>
      <c r="FH47" s="254"/>
      <c r="FI47" s="254">
        <f t="shared" si="78"/>
        <v>0</v>
      </c>
      <c r="FJ47" s="254"/>
      <c r="FK47" s="254">
        <f t="shared" si="79"/>
        <v>0</v>
      </c>
      <c r="FL47" s="254"/>
      <c r="FM47" s="254">
        <f t="shared" si="80"/>
        <v>0</v>
      </c>
      <c r="FN47" s="254"/>
      <c r="FO47" s="254">
        <f t="shared" si="81"/>
        <v>0</v>
      </c>
      <c r="FP47" s="254"/>
      <c r="FQ47" s="254">
        <f t="shared" si="82"/>
        <v>0</v>
      </c>
      <c r="FR47" s="254"/>
      <c r="FS47" s="254">
        <f t="shared" si="83"/>
        <v>0</v>
      </c>
      <c r="FT47" s="254"/>
      <c r="FU47" s="254">
        <f t="shared" si="84"/>
        <v>0</v>
      </c>
      <c r="FV47" s="254"/>
      <c r="FW47" s="254">
        <f t="shared" si="85"/>
        <v>0</v>
      </c>
      <c r="FX47" s="254"/>
      <c r="FY47" s="254">
        <f t="shared" si="86"/>
        <v>0</v>
      </c>
      <c r="FZ47" s="254"/>
      <c r="GA47" s="254">
        <f t="shared" si="87"/>
        <v>0</v>
      </c>
      <c r="GB47" s="254"/>
      <c r="GC47" s="254">
        <f t="shared" si="88"/>
        <v>0</v>
      </c>
      <c r="GD47" s="254"/>
      <c r="GE47" s="254">
        <f t="shared" si="89"/>
        <v>0</v>
      </c>
      <c r="GF47" s="254"/>
      <c r="GG47" s="254">
        <f t="shared" si="90"/>
        <v>0</v>
      </c>
      <c r="GH47" s="254"/>
      <c r="GI47" s="254">
        <f t="shared" si="91"/>
        <v>0</v>
      </c>
      <c r="GJ47" s="254"/>
      <c r="GK47" s="254">
        <f t="shared" si="92"/>
        <v>0</v>
      </c>
      <c r="GL47" s="254"/>
      <c r="GM47" s="254">
        <f t="shared" si="93"/>
        <v>0</v>
      </c>
      <c r="GN47" s="254"/>
      <c r="GO47" s="254">
        <f t="shared" si="94"/>
        <v>0</v>
      </c>
      <c r="GP47" s="254"/>
      <c r="GQ47" s="254">
        <f t="shared" si="95"/>
        <v>0</v>
      </c>
      <c r="GR47" s="254"/>
      <c r="GS47" s="254">
        <f t="shared" si="96"/>
        <v>0</v>
      </c>
      <c r="GT47" s="254"/>
      <c r="GU47" s="254">
        <f t="shared" si="97"/>
        <v>0</v>
      </c>
      <c r="GV47" s="254"/>
      <c r="GW47" s="254">
        <f t="shared" si="98"/>
        <v>0</v>
      </c>
      <c r="GX47" s="254"/>
      <c r="GY47" s="254">
        <f t="shared" si="99"/>
        <v>0</v>
      </c>
      <c r="GZ47" s="236">
        <f t="shared" si="100"/>
        <v>0</v>
      </c>
      <c r="HA47" s="237">
        <f t="shared" si="101"/>
        <v>0</v>
      </c>
      <c r="HB47" s="107">
        <f t="shared" si="2"/>
        <v>0</v>
      </c>
      <c r="HC47" s="515"/>
    </row>
    <row r="48" spans="1:211">
      <c r="A48" s="457" t="s">
        <v>158</v>
      </c>
      <c r="B48" s="458"/>
      <c r="C48" s="448"/>
      <c r="D48" s="457"/>
      <c r="E48" s="456"/>
      <c r="F48" s="451"/>
      <c r="G48" s="459"/>
      <c r="H48" s="462"/>
      <c r="I48" s="254">
        <f t="shared" si="0"/>
        <v>0</v>
      </c>
      <c r="J48" s="462"/>
      <c r="K48" s="254">
        <f t="shared" si="102"/>
        <v>0</v>
      </c>
      <c r="L48" s="462"/>
      <c r="M48" s="254">
        <f t="shared" si="3"/>
        <v>0</v>
      </c>
      <c r="N48" s="462"/>
      <c r="O48" s="254">
        <f t="shared" si="4"/>
        <v>0</v>
      </c>
      <c r="P48" s="462"/>
      <c r="Q48" s="254">
        <f t="shared" si="5"/>
        <v>0</v>
      </c>
      <c r="R48" s="462"/>
      <c r="S48" s="254">
        <f t="shared" si="6"/>
        <v>0</v>
      </c>
      <c r="T48" s="467"/>
      <c r="U48" s="254">
        <f t="shared" si="7"/>
        <v>0</v>
      </c>
      <c r="V48" s="467"/>
      <c r="W48" s="254">
        <f t="shared" si="8"/>
        <v>0</v>
      </c>
      <c r="X48" s="467"/>
      <c r="Y48" s="254">
        <f t="shared" si="9"/>
        <v>0</v>
      </c>
      <c r="Z48" s="467"/>
      <c r="AA48" s="254">
        <f t="shared" si="10"/>
        <v>0</v>
      </c>
      <c r="AB48" s="467"/>
      <c r="AC48" s="254">
        <f t="shared" si="11"/>
        <v>0</v>
      </c>
      <c r="AD48" s="467"/>
      <c r="AE48" s="254">
        <f t="shared" si="12"/>
        <v>0</v>
      </c>
      <c r="AF48" s="467"/>
      <c r="AG48" s="254">
        <f t="shared" si="13"/>
        <v>0</v>
      </c>
      <c r="AH48" s="467"/>
      <c r="AI48" s="254">
        <f t="shared" si="14"/>
        <v>0</v>
      </c>
      <c r="AJ48" s="467"/>
      <c r="AK48" s="254">
        <f t="shared" si="15"/>
        <v>0</v>
      </c>
      <c r="AL48" s="467"/>
      <c r="AM48" s="254">
        <f t="shared" si="16"/>
        <v>0</v>
      </c>
      <c r="AN48" s="467"/>
      <c r="AO48" s="254">
        <f t="shared" si="17"/>
        <v>0</v>
      </c>
      <c r="AP48" s="467"/>
      <c r="AQ48" s="254">
        <f t="shared" si="18"/>
        <v>0</v>
      </c>
      <c r="AR48" s="467"/>
      <c r="AS48" s="254">
        <f t="shared" si="19"/>
        <v>0</v>
      </c>
      <c r="AT48" s="467"/>
      <c r="AU48" s="254">
        <f t="shared" si="20"/>
        <v>0</v>
      </c>
      <c r="AV48" s="462"/>
      <c r="AW48" s="254">
        <f t="shared" si="21"/>
        <v>0</v>
      </c>
      <c r="AX48" s="463"/>
      <c r="AY48" s="254">
        <f t="shared" si="22"/>
        <v>0</v>
      </c>
      <c r="AZ48" s="467"/>
      <c r="BA48" s="254">
        <f t="shared" si="23"/>
        <v>0</v>
      </c>
      <c r="BB48" s="467"/>
      <c r="BC48" s="254">
        <f t="shared" si="24"/>
        <v>0</v>
      </c>
      <c r="BD48" s="467"/>
      <c r="BE48" s="254">
        <f t="shared" si="25"/>
        <v>0</v>
      </c>
      <c r="BF48" s="467"/>
      <c r="BG48" s="254">
        <f t="shared" si="26"/>
        <v>0</v>
      </c>
      <c r="BH48" s="467"/>
      <c r="BI48" s="254">
        <f t="shared" si="27"/>
        <v>0</v>
      </c>
      <c r="BJ48" s="467"/>
      <c r="BK48" s="254">
        <f t="shared" si="28"/>
        <v>0</v>
      </c>
      <c r="BL48" s="467"/>
      <c r="BM48" s="254">
        <f t="shared" si="29"/>
        <v>0</v>
      </c>
      <c r="BN48" s="467"/>
      <c r="BO48" s="254">
        <f t="shared" si="30"/>
        <v>0</v>
      </c>
      <c r="BP48" s="467"/>
      <c r="BQ48" s="254">
        <f t="shared" si="31"/>
        <v>0</v>
      </c>
      <c r="BR48" s="467"/>
      <c r="BS48" s="254">
        <f t="shared" si="32"/>
        <v>0</v>
      </c>
      <c r="BT48" s="467"/>
      <c r="BU48" s="254">
        <f t="shared" si="33"/>
        <v>0</v>
      </c>
      <c r="BV48" s="467"/>
      <c r="BW48" s="254">
        <f t="shared" si="34"/>
        <v>0</v>
      </c>
      <c r="BX48" s="467"/>
      <c r="BY48" s="254">
        <f t="shared" si="35"/>
        <v>0</v>
      </c>
      <c r="BZ48" s="467"/>
      <c r="CA48" s="254">
        <f t="shared" si="36"/>
        <v>0</v>
      </c>
      <c r="CB48" s="467"/>
      <c r="CC48" s="254">
        <f t="shared" si="37"/>
        <v>0</v>
      </c>
      <c r="CD48" s="467"/>
      <c r="CE48" s="254">
        <f t="shared" si="38"/>
        <v>0</v>
      </c>
      <c r="CF48" s="467"/>
      <c r="CG48" s="254">
        <f t="shared" si="39"/>
        <v>0</v>
      </c>
      <c r="CH48" s="467"/>
      <c r="CI48" s="254">
        <f t="shared" si="1"/>
        <v>0</v>
      </c>
      <c r="CJ48" s="251"/>
      <c r="CK48" s="254">
        <f t="shared" si="40"/>
        <v>0</v>
      </c>
      <c r="CL48" s="251"/>
      <c r="CM48" s="254">
        <f t="shared" si="41"/>
        <v>0</v>
      </c>
      <c r="CN48" s="251"/>
      <c r="CO48" s="254">
        <f t="shared" si="42"/>
        <v>0</v>
      </c>
      <c r="CP48" s="251"/>
      <c r="CQ48" s="254">
        <f t="shared" si="43"/>
        <v>0</v>
      </c>
      <c r="CR48" s="251"/>
      <c r="CS48" s="254">
        <f t="shared" si="44"/>
        <v>0</v>
      </c>
      <c r="CT48" s="251"/>
      <c r="CU48" s="254">
        <f t="shared" si="45"/>
        <v>0</v>
      </c>
      <c r="CV48" s="251"/>
      <c r="CW48" s="254">
        <f t="shared" si="46"/>
        <v>0</v>
      </c>
      <c r="CX48" s="254"/>
      <c r="CY48" s="254">
        <f t="shared" si="47"/>
        <v>0</v>
      </c>
      <c r="CZ48" s="254"/>
      <c r="DA48" s="254">
        <f t="shared" si="48"/>
        <v>0</v>
      </c>
      <c r="DB48" s="254"/>
      <c r="DC48" s="254">
        <f t="shared" si="49"/>
        <v>0</v>
      </c>
      <c r="DD48" s="254"/>
      <c r="DE48" s="254">
        <f t="shared" si="50"/>
        <v>0</v>
      </c>
      <c r="DF48" s="254"/>
      <c r="DG48" s="254">
        <f t="shared" si="51"/>
        <v>0</v>
      </c>
      <c r="DH48" s="254"/>
      <c r="DI48" s="254">
        <f t="shared" si="52"/>
        <v>0</v>
      </c>
      <c r="DJ48" s="254"/>
      <c r="DK48" s="254">
        <f t="shared" si="53"/>
        <v>0</v>
      </c>
      <c r="DL48" s="254"/>
      <c r="DM48" s="254">
        <f t="shared" si="54"/>
        <v>0</v>
      </c>
      <c r="DN48" s="254"/>
      <c r="DO48" s="254">
        <f t="shared" si="55"/>
        <v>0</v>
      </c>
      <c r="DP48" s="254"/>
      <c r="DQ48" s="254">
        <f t="shared" si="56"/>
        <v>0</v>
      </c>
      <c r="DR48" s="254"/>
      <c r="DS48" s="254">
        <f t="shared" si="57"/>
        <v>0</v>
      </c>
      <c r="DT48" s="254"/>
      <c r="DU48" s="254">
        <f t="shared" si="58"/>
        <v>0</v>
      </c>
      <c r="DV48" s="254"/>
      <c r="DW48" s="254">
        <f t="shared" si="59"/>
        <v>0</v>
      </c>
      <c r="DX48" s="254"/>
      <c r="DY48" s="254">
        <f t="shared" si="60"/>
        <v>0</v>
      </c>
      <c r="DZ48" s="254"/>
      <c r="EA48" s="254">
        <f t="shared" si="61"/>
        <v>0</v>
      </c>
      <c r="EB48" s="254"/>
      <c r="EC48" s="254">
        <f t="shared" si="62"/>
        <v>0</v>
      </c>
      <c r="ED48" s="254"/>
      <c r="EE48" s="254">
        <f t="shared" si="63"/>
        <v>0</v>
      </c>
      <c r="EF48" s="254"/>
      <c r="EG48" s="254">
        <f t="shared" si="64"/>
        <v>0</v>
      </c>
      <c r="EH48" s="254"/>
      <c r="EI48" s="254">
        <f t="shared" si="65"/>
        <v>0</v>
      </c>
      <c r="EJ48" s="254"/>
      <c r="EK48" s="254">
        <f t="shared" si="66"/>
        <v>0</v>
      </c>
      <c r="EL48" s="254"/>
      <c r="EM48" s="254">
        <f t="shared" si="67"/>
        <v>0</v>
      </c>
      <c r="EN48" s="254"/>
      <c r="EO48" s="254">
        <f t="shared" si="68"/>
        <v>0</v>
      </c>
      <c r="EP48" s="254"/>
      <c r="EQ48" s="254">
        <f t="shared" si="69"/>
        <v>0</v>
      </c>
      <c r="ER48" s="254"/>
      <c r="ES48" s="254">
        <f t="shared" si="70"/>
        <v>0</v>
      </c>
      <c r="ET48" s="254"/>
      <c r="EU48" s="254">
        <f t="shared" si="71"/>
        <v>0</v>
      </c>
      <c r="EV48" s="254"/>
      <c r="EW48" s="254">
        <f t="shared" si="72"/>
        <v>0</v>
      </c>
      <c r="EX48" s="254"/>
      <c r="EY48" s="254">
        <f t="shared" si="73"/>
        <v>0</v>
      </c>
      <c r="EZ48" s="254"/>
      <c r="FA48" s="254">
        <f t="shared" si="74"/>
        <v>0</v>
      </c>
      <c r="FB48" s="254"/>
      <c r="FC48" s="254">
        <f t="shared" si="75"/>
        <v>0</v>
      </c>
      <c r="FD48" s="254"/>
      <c r="FE48" s="254">
        <f t="shared" si="76"/>
        <v>0</v>
      </c>
      <c r="FF48" s="254"/>
      <c r="FG48" s="254">
        <f t="shared" si="77"/>
        <v>0</v>
      </c>
      <c r="FH48" s="254"/>
      <c r="FI48" s="254">
        <f t="shared" si="78"/>
        <v>0</v>
      </c>
      <c r="FJ48" s="254"/>
      <c r="FK48" s="254">
        <f t="shared" si="79"/>
        <v>0</v>
      </c>
      <c r="FL48" s="254"/>
      <c r="FM48" s="254">
        <f t="shared" si="80"/>
        <v>0</v>
      </c>
      <c r="FN48" s="254"/>
      <c r="FO48" s="254">
        <f t="shared" si="81"/>
        <v>0</v>
      </c>
      <c r="FP48" s="254"/>
      <c r="FQ48" s="254">
        <f t="shared" si="82"/>
        <v>0</v>
      </c>
      <c r="FR48" s="254"/>
      <c r="FS48" s="254">
        <f t="shared" si="83"/>
        <v>0</v>
      </c>
      <c r="FT48" s="254"/>
      <c r="FU48" s="254">
        <f t="shared" si="84"/>
        <v>0</v>
      </c>
      <c r="FV48" s="254"/>
      <c r="FW48" s="254">
        <f t="shared" si="85"/>
        <v>0</v>
      </c>
      <c r="FX48" s="254"/>
      <c r="FY48" s="254">
        <f t="shared" si="86"/>
        <v>0</v>
      </c>
      <c r="FZ48" s="254"/>
      <c r="GA48" s="254">
        <f t="shared" si="87"/>
        <v>0</v>
      </c>
      <c r="GB48" s="254"/>
      <c r="GC48" s="254">
        <f t="shared" si="88"/>
        <v>0</v>
      </c>
      <c r="GD48" s="254"/>
      <c r="GE48" s="254">
        <f t="shared" si="89"/>
        <v>0</v>
      </c>
      <c r="GF48" s="254"/>
      <c r="GG48" s="254">
        <f t="shared" si="90"/>
        <v>0</v>
      </c>
      <c r="GH48" s="254"/>
      <c r="GI48" s="254">
        <f t="shared" si="91"/>
        <v>0</v>
      </c>
      <c r="GJ48" s="254"/>
      <c r="GK48" s="254">
        <f t="shared" si="92"/>
        <v>0</v>
      </c>
      <c r="GL48" s="254"/>
      <c r="GM48" s="254">
        <f t="shared" si="93"/>
        <v>0</v>
      </c>
      <c r="GN48" s="254"/>
      <c r="GO48" s="254">
        <f t="shared" si="94"/>
        <v>0</v>
      </c>
      <c r="GP48" s="254"/>
      <c r="GQ48" s="254">
        <f t="shared" si="95"/>
        <v>0</v>
      </c>
      <c r="GR48" s="254"/>
      <c r="GS48" s="254">
        <f t="shared" si="96"/>
        <v>0</v>
      </c>
      <c r="GT48" s="254"/>
      <c r="GU48" s="254">
        <f t="shared" si="97"/>
        <v>0</v>
      </c>
      <c r="GV48" s="254"/>
      <c r="GW48" s="254">
        <f t="shared" si="98"/>
        <v>0</v>
      </c>
      <c r="GX48" s="254"/>
      <c r="GY48" s="254">
        <f t="shared" si="99"/>
        <v>0</v>
      </c>
      <c r="GZ48" s="236">
        <f t="shared" si="100"/>
        <v>0</v>
      </c>
      <c r="HA48" s="237">
        <f t="shared" si="101"/>
        <v>0</v>
      </c>
      <c r="HB48" s="107">
        <f t="shared" si="2"/>
        <v>0</v>
      </c>
      <c r="HC48" s="515"/>
    </row>
    <row r="49" spans="1:211">
      <c r="A49" s="457" t="s">
        <v>159</v>
      </c>
      <c r="B49" s="458"/>
      <c r="C49" s="448"/>
      <c r="D49" s="457"/>
      <c r="E49" s="456"/>
      <c r="F49" s="451"/>
      <c r="G49" s="459"/>
      <c r="H49" s="462"/>
      <c r="I49" s="254">
        <f t="shared" ref="I49:I72" si="103">+H49*G49</f>
        <v>0</v>
      </c>
      <c r="J49" s="462"/>
      <c r="K49" s="254">
        <f t="shared" si="102"/>
        <v>0</v>
      </c>
      <c r="L49" s="462"/>
      <c r="M49" s="254">
        <f t="shared" si="3"/>
        <v>0</v>
      </c>
      <c r="N49" s="462"/>
      <c r="O49" s="254">
        <f t="shared" si="4"/>
        <v>0</v>
      </c>
      <c r="P49" s="462"/>
      <c r="Q49" s="254">
        <f t="shared" si="5"/>
        <v>0</v>
      </c>
      <c r="R49" s="462"/>
      <c r="S49" s="254">
        <f t="shared" si="6"/>
        <v>0</v>
      </c>
      <c r="T49" s="467"/>
      <c r="U49" s="254">
        <f t="shared" si="7"/>
        <v>0</v>
      </c>
      <c r="V49" s="467"/>
      <c r="W49" s="254">
        <f t="shared" si="8"/>
        <v>0</v>
      </c>
      <c r="X49" s="467"/>
      <c r="Y49" s="254">
        <f t="shared" si="9"/>
        <v>0</v>
      </c>
      <c r="Z49" s="467"/>
      <c r="AA49" s="254">
        <f t="shared" si="10"/>
        <v>0</v>
      </c>
      <c r="AB49" s="467"/>
      <c r="AC49" s="254">
        <f t="shared" si="11"/>
        <v>0</v>
      </c>
      <c r="AD49" s="467"/>
      <c r="AE49" s="254">
        <f t="shared" si="12"/>
        <v>0</v>
      </c>
      <c r="AF49" s="467"/>
      <c r="AG49" s="254">
        <f t="shared" si="13"/>
        <v>0</v>
      </c>
      <c r="AH49" s="467"/>
      <c r="AI49" s="254">
        <f t="shared" si="14"/>
        <v>0</v>
      </c>
      <c r="AJ49" s="467"/>
      <c r="AK49" s="254">
        <f t="shared" si="15"/>
        <v>0</v>
      </c>
      <c r="AL49" s="467"/>
      <c r="AM49" s="254">
        <f t="shared" si="16"/>
        <v>0</v>
      </c>
      <c r="AN49" s="467"/>
      <c r="AO49" s="254">
        <f t="shared" si="17"/>
        <v>0</v>
      </c>
      <c r="AP49" s="467"/>
      <c r="AQ49" s="254">
        <f t="shared" si="18"/>
        <v>0</v>
      </c>
      <c r="AR49" s="467"/>
      <c r="AS49" s="254">
        <f t="shared" si="19"/>
        <v>0</v>
      </c>
      <c r="AT49" s="467"/>
      <c r="AU49" s="254">
        <f t="shared" si="20"/>
        <v>0</v>
      </c>
      <c r="AV49" s="462"/>
      <c r="AW49" s="254">
        <f t="shared" si="21"/>
        <v>0</v>
      </c>
      <c r="AX49" s="463"/>
      <c r="AY49" s="254">
        <f t="shared" si="22"/>
        <v>0</v>
      </c>
      <c r="AZ49" s="467"/>
      <c r="BA49" s="254">
        <f t="shared" si="23"/>
        <v>0</v>
      </c>
      <c r="BB49" s="467"/>
      <c r="BC49" s="254">
        <f t="shared" si="24"/>
        <v>0</v>
      </c>
      <c r="BD49" s="467"/>
      <c r="BE49" s="254">
        <f t="shared" si="25"/>
        <v>0</v>
      </c>
      <c r="BF49" s="467"/>
      <c r="BG49" s="254">
        <f t="shared" si="26"/>
        <v>0</v>
      </c>
      <c r="BH49" s="467"/>
      <c r="BI49" s="254">
        <f t="shared" si="27"/>
        <v>0</v>
      </c>
      <c r="BJ49" s="467"/>
      <c r="BK49" s="254">
        <f t="shared" si="28"/>
        <v>0</v>
      </c>
      <c r="BL49" s="467"/>
      <c r="BM49" s="254">
        <f t="shared" si="29"/>
        <v>0</v>
      </c>
      <c r="BN49" s="467"/>
      <c r="BO49" s="254">
        <f t="shared" si="30"/>
        <v>0</v>
      </c>
      <c r="BP49" s="467"/>
      <c r="BQ49" s="254">
        <f t="shared" si="31"/>
        <v>0</v>
      </c>
      <c r="BR49" s="467"/>
      <c r="BS49" s="254">
        <f t="shared" si="32"/>
        <v>0</v>
      </c>
      <c r="BT49" s="467"/>
      <c r="BU49" s="254">
        <f t="shared" si="33"/>
        <v>0</v>
      </c>
      <c r="BV49" s="467"/>
      <c r="BW49" s="254">
        <f t="shared" si="34"/>
        <v>0</v>
      </c>
      <c r="BX49" s="467"/>
      <c r="BY49" s="254">
        <f t="shared" si="35"/>
        <v>0</v>
      </c>
      <c r="BZ49" s="467"/>
      <c r="CA49" s="254">
        <f t="shared" si="36"/>
        <v>0</v>
      </c>
      <c r="CB49" s="467"/>
      <c r="CC49" s="254">
        <f t="shared" si="37"/>
        <v>0</v>
      </c>
      <c r="CD49" s="467"/>
      <c r="CE49" s="254">
        <f t="shared" si="38"/>
        <v>0</v>
      </c>
      <c r="CF49" s="467"/>
      <c r="CG49" s="254">
        <f t="shared" si="39"/>
        <v>0</v>
      </c>
      <c r="CH49" s="467"/>
      <c r="CI49" s="254">
        <f t="shared" si="1"/>
        <v>0</v>
      </c>
      <c r="CJ49" s="251"/>
      <c r="CK49" s="254">
        <f t="shared" si="40"/>
        <v>0</v>
      </c>
      <c r="CL49" s="251"/>
      <c r="CM49" s="254">
        <f t="shared" si="41"/>
        <v>0</v>
      </c>
      <c r="CN49" s="251"/>
      <c r="CO49" s="254">
        <f t="shared" si="42"/>
        <v>0</v>
      </c>
      <c r="CP49" s="251"/>
      <c r="CQ49" s="254">
        <f t="shared" si="43"/>
        <v>0</v>
      </c>
      <c r="CR49" s="251"/>
      <c r="CS49" s="254">
        <f t="shared" si="44"/>
        <v>0</v>
      </c>
      <c r="CT49" s="251"/>
      <c r="CU49" s="254">
        <f t="shared" si="45"/>
        <v>0</v>
      </c>
      <c r="CV49" s="251"/>
      <c r="CW49" s="254">
        <f t="shared" si="46"/>
        <v>0</v>
      </c>
      <c r="CX49" s="254"/>
      <c r="CY49" s="254">
        <f t="shared" si="47"/>
        <v>0</v>
      </c>
      <c r="CZ49" s="254"/>
      <c r="DA49" s="254">
        <f t="shared" si="48"/>
        <v>0</v>
      </c>
      <c r="DB49" s="254"/>
      <c r="DC49" s="254">
        <f t="shared" si="49"/>
        <v>0</v>
      </c>
      <c r="DD49" s="254"/>
      <c r="DE49" s="254">
        <f t="shared" si="50"/>
        <v>0</v>
      </c>
      <c r="DF49" s="254"/>
      <c r="DG49" s="254">
        <f t="shared" si="51"/>
        <v>0</v>
      </c>
      <c r="DH49" s="254"/>
      <c r="DI49" s="254">
        <f t="shared" si="52"/>
        <v>0</v>
      </c>
      <c r="DJ49" s="254"/>
      <c r="DK49" s="254">
        <f t="shared" si="53"/>
        <v>0</v>
      </c>
      <c r="DL49" s="254"/>
      <c r="DM49" s="254">
        <f t="shared" si="54"/>
        <v>0</v>
      </c>
      <c r="DN49" s="254"/>
      <c r="DO49" s="254">
        <f t="shared" si="55"/>
        <v>0</v>
      </c>
      <c r="DP49" s="254"/>
      <c r="DQ49" s="254">
        <f t="shared" si="56"/>
        <v>0</v>
      </c>
      <c r="DR49" s="254"/>
      <c r="DS49" s="254">
        <f t="shared" si="57"/>
        <v>0</v>
      </c>
      <c r="DT49" s="254"/>
      <c r="DU49" s="254">
        <f t="shared" si="58"/>
        <v>0</v>
      </c>
      <c r="DV49" s="254"/>
      <c r="DW49" s="254">
        <f t="shared" si="59"/>
        <v>0</v>
      </c>
      <c r="DX49" s="254"/>
      <c r="DY49" s="254">
        <f t="shared" si="60"/>
        <v>0</v>
      </c>
      <c r="DZ49" s="254"/>
      <c r="EA49" s="254">
        <f t="shared" si="61"/>
        <v>0</v>
      </c>
      <c r="EB49" s="254"/>
      <c r="EC49" s="254">
        <f t="shared" si="62"/>
        <v>0</v>
      </c>
      <c r="ED49" s="254"/>
      <c r="EE49" s="254">
        <f t="shared" si="63"/>
        <v>0</v>
      </c>
      <c r="EF49" s="254"/>
      <c r="EG49" s="254">
        <f t="shared" si="64"/>
        <v>0</v>
      </c>
      <c r="EH49" s="254"/>
      <c r="EI49" s="254">
        <f t="shared" si="65"/>
        <v>0</v>
      </c>
      <c r="EJ49" s="254"/>
      <c r="EK49" s="254">
        <f t="shared" si="66"/>
        <v>0</v>
      </c>
      <c r="EL49" s="254"/>
      <c r="EM49" s="254">
        <f t="shared" si="67"/>
        <v>0</v>
      </c>
      <c r="EN49" s="254"/>
      <c r="EO49" s="254">
        <f t="shared" si="68"/>
        <v>0</v>
      </c>
      <c r="EP49" s="254"/>
      <c r="EQ49" s="254">
        <f t="shared" si="69"/>
        <v>0</v>
      </c>
      <c r="ER49" s="254"/>
      <c r="ES49" s="254">
        <f t="shared" si="70"/>
        <v>0</v>
      </c>
      <c r="ET49" s="254"/>
      <c r="EU49" s="254">
        <f t="shared" si="71"/>
        <v>0</v>
      </c>
      <c r="EV49" s="254"/>
      <c r="EW49" s="254">
        <f t="shared" si="72"/>
        <v>0</v>
      </c>
      <c r="EX49" s="254"/>
      <c r="EY49" s="254">
        <f t="shared" si="73"/>
        <v>0</v>
      </c>
      <c r="EZ49" s="254"/>
      <c r="FA49" s="254">
        <f t="shared" si="74"/>
        <v>0</v>
      </c>
      <c r="FB49" s="254"/>
      <c r="FC49" s="254">
        <f t="shared" si="75"/>
        <v>0</v>
      </c>
      <c r="FD49" s="254"/>
      <c r="FE49" s="254">
        <f t="shared" si="76"/>
        <v>0</v>
      </c>
      <c r="FF49" s="254"/>
      <c r="FG49" s="254">
        <f t="shared" si="77"/>
        <v>0</v>
      </c>
      <c r="FH49" s="254"/>
      <c r="FI49" s="254">
        <f t="shared" si="78"/>
        <v>0</v>
      </c>
      <c r="FJ49" s="254"/>
      <c r="FK49" s="254">
        <f t="shared" si="79"/>
        <v>0</v>
      </c>
      <c r="FL49" s="254"/>
      <c r="FM49" s="254">
        <f t="shared" si="80"/>
        <v>0</v>
      </c>
      <c r="FN49" s="254"/>
      <c r="FO49" s="254">
        <f t="shared" si="81"/>
        <v>0</v>
      </c>
      <c r="FP49" s="254"/>
      <c r="FQ49" s="254">
        <f t="shared" si="82"/>
        <v>0</v>
      </c>
      <c r="FR49" s="254"/>
      <c r="FS49" s="254">
        <f t="shared" si="83"/>
        <v>0</v>
      </c>
      <c r="FT49" s="254"/>
      <c r="FU49" s="254">
        <f t="shared" si="84"/>
        <v>0</v>
      </c>
      <c r="FV49" s="254"/>
      <c r="FW49" s="254">
        <f t="shared" si="85"/>
        <v>0</v>
      </c>
      <c r="FX49" s="254"/>
      <c r="FY49" s="254">
        <f t="shared" si="86"/>
        <v>0</v>
      </c>
      <c r="FZ49" s="254"/>
      <c r="GA49" s="254">
        <f t="shared" si="87"/>
        <v>0</v>
      </c>
      <c r="GB49" s="254"/>
      <c r="GC49" s="254">
        <f t="shared" si="88"/>
        <v>0</v>
      </c>
      <c r="GD49" s="254"/>
      <c r="GE49" s="254">
        <f t="shared" si="89"/>
        <v>0</v>
      </c>
      <c r="GF49" s="254"/>
      <c r="GG49" s="254">
        <f t="shared" si="90"/>
        <v>0</v>
      </c>
      <c r="GH49" s="254"/>
      <c r="GI49" s="254">
        <f t="shared" si="91"/>
        <v>0</v>
      </c>
      <c r="GJ49" s="254"/>
      <c r="GK49" s="254">
        <f t="shared" si="92"/>
        <v>0</v>
      </c>
      <c r="GL49" s="254"/>
      <c r="GM49" s="254">
        <f t="shared" si="93"/>
        <v>0</v>
      </c>
      <c r="GN49" s="254"/>
      <c r="GO49" s="254">
        <f t="shared" si="94"/>
        <v>0</v>
      </c>
      <c r="GP49" s="254"/>
      <c r="GQ49" s="254">
        <f t="shared" si="95"/>
        <v>0</v>
      </c>
      <c r="GR49" s="254"/>
      <c r="GS49" s="254">
        <f t="shared" si="96"/>
        <v>0</v>
      </c>
      <c r="GT49" s="254"/>
      <c r="GU49" s="254">
        <f t="shared" si="97"/>
        <v>0</v>
      </c>
      <c r="GV49" s="254"/>
      <c r="GW49" s="254">
        <f t="shared" si="98"/>
        <v>0</v>
      </c>
      <c r="GX49" s="254"/>
      <c r="GY49" s="254">
        <f t="shared" si="99"/>
        <v>0</v>
      </c>
      <c r="GZ49" s="236">
        <f t="shared" si="100"/>
        <v>0</v>
      </c>
      <c r="HA49" s="237">
        <f t="shared" si="101"/>
        <v>0</v>
      </c>
      <c r="HB49" s="107">
        <f t="shared" si="2"/>
        <v>0</v>
      </c>
      <c r="HC49" s="515"/>
    </row>
    <row r="50" spans="1:211">
      <c r="A50" s="457" t="s">
        <v>160</v>
      </c>
      <c r="B50" s="458"/>
      <c r="C50" s="448"/>
      <c r="D50" s="457"/>
      <c r="E50" s="456"/>
      <c r="F50" s="451"/>
      <c r="G50" s="459"/>
      <c r="H50" s="462"/>
      <c r="I50" s="254">
        <f t="shared" si="103"/>
        <v>0</v>
      </c>
      <c r="J50" s="462"/>
      <c r="K50" s="254">
        <f t="shared" si="102"/>
        <v>0</v>
      </c>
      <c r="L50" s="462"/>
      <c r="M50" s="254">
        <f t="shared" si="3"/>
        <v>0</v>
      </c>
      <c r="N50" s="462"/>
      <c r="O50" s="254">
        <f t="shared" si="4"/>
        <v>0</v>
      </c>
      <c r="P50" s="462"/>
      <c r="Q50" s="254">
        <f t="shared" si="5"/>
        <v>0</v>
      </c>
      <c r="R50" s="462"/>
      <c r="S50" s="254">
        <f t="shared" si="6"/>
        <v>0</v>
      </c>
      <c r="T50" s="467"/>
      <c r="U50" s="254">
        <f t="shared" si="7"/>
        <v>0</v>
      </c>
      <c r="V50" s="467"/>
      <c r="W50" s="254">
        <f t="shared" si="8"/>
        <v>0</v>
      </c>
      <c r="X50" s="467"/>
      <c r="Y50" s="254">
        <f t="shared" si="9"/>
        <v>0</v>
      </c>
      <c r="Z50" s="467"/>
      <c r="AA50" s="254">
        <f t="shared" si="10"/>
        <v>0</v>
      </c>
      <c r="AB50" s="467"/>
      <c r="AC50" s="254">
        <f t="shared" si="11"/>
        <v>0</v>
      </c>
      <c r="AD50" s="467"/>
      <c r="AE50" s="254">
        <f t="shared" si="12"/>
        <v>0</v>
      </c>
      <c r="AF50" s="467"/>
      <c r="AG50" s="254">
        <f t="shared" si="13"/>
        <v>0</v>
      </c>
      <c r="AH50" s="467"/>
      <c r="AI50" s="254">
        <f t="shared" si="14"/>
        <v>0</v>
      </c>
      <c r="AJ50" s="467"/>
      <c r="AK50" s="254">
        <f t="shared" si="15"/>
        <v>0</v>
      </c>
      <c r="AL50" s="467"/>
      <c r="AM50" s="254">
        <f t="shared" si="16"/>
        <v>0</v>
      </c>
      <c r="AN50" s="467"/>
      <c r="AO50" s="254">
        <f t="shared" si="17"/>
        <v>0</v>
      </c>
      <c r="AP50" s="467"/>
      <c r="AQ50" s="254">
        <f t="shared" si="18"/>
        <v>0</v>
      </c>
      <c r="AR50" s="467"/>
      <c r="AS50" s="254">
        <f t="shared" si="19"/>
        <v>0</v>
      </c>
      <c r="AT50" s="467"/>
      <c r="AU50" s="254">
        <f t="shared" si="20"/>
        <v>0</v>
      </c>
      <c r="AV50" s="462"/>
      <c r="AW50" s="254">
        <f t="shared" si="21"/>
        <v>0</v>
      </c>
      <c r="AX50" s="463"/>
      <c r="AY50" s="254">
        <f t="shared" si="22"/>
        <v>0</v>
      </c>
      <c r="AZ50" s="467"/>
      <c r="BA50" s="254">
        <f t="shared" si="23"/>
        <v>0</v>
      </c>
      <c r="BB50" s="467"/>
      <c r="BC50" s="254">
        <f t="shared" si="24"/>
        <v>0</v>
      </c>
      <c r="BD50" s="467"/>
      <c r="BE50" s="254">
        <f t="shared" si="25"/>
        <v>0</v>
      </c>
      <c r="BF50" s="467"/>
      <c r="BG50" s="254">
        <f t="shared" si="26"/>
        <v>0</v>
      </c>
      <c r="BH50" s="467"/>
      <c r="BI50" s="254">
        <f t="shared" si="27"/>
        <v>0</v>
      </c>
      <c r="BJ50" s="467"/>
      <c r="BK50" s="254">
        <f t="shared" si="28"/>
        <v>0</v>
      </c>
      <c r="BL50" s="467"/>
      <c r="BM50" s="254">
        <f t="shared" si="29"/>
        <v>0</v>
      </c>
      <c r="BN50" s="467"/>
      <c r="BO50" s="254">
        <f t="shared" si="30"/>
        <v>0</v>
      </c>
      <c r="BP50" s="467"/>
      <c r="BQ50" s="254">
        <f t="shared" si="31"/>
        <v>0</v>
      </c>
      <c r="BR50" s="467"/>
      <c r="BS50" s="254">
        <f t="shared" si="32"/>
        <v>0</v>
      </c>
      <c r="BT50" s="467"/>
      <c r="BU50" s="254">
        <f t="shared" si="33"/>
        <v>0</v>
      </c>
      <c r="BV50" s="467"/>
      <c r="BW50" s="254">
        <f t="shared" si="34"/>
        <v>0</v>
      </c>
      <c r="BX50" s="467"/>
      <c r="BY50" s="254">
        <f t="shared" si="35"/>
        <v>0</v>
      </c>
      <c r="BZ50" s="467"/>
      <c r="CA50" s="254">
        <f t="shared" si="36"/>
        <v>0</v>
      </c>
      <c r="CB50" s="467"/>
      <c r="CC50" s="254">
        <f t="shared" si="37"/>
        <v>0</v>
      </c>
      <c r="CD50" s="467"/>
      <c r="CE50" s="254">
        <f t="shared" si="38"/>
        <v>0</v>
      </c>
      <c r="CF50" s="467"/>
      <c r="CG50" s="254">
        <f t="shared" si="39"/>
        <v>0</v>
      </c>
      <c r="CH50" s="467"/>
      <c r="CI50" s="254">
        <f t="shared" si="1"/>
        <v>0</v>
      </c>
      <c r="CJ50" s="251"/>
      <c r="CK50" s="254">
        <f t="shared" si="40"/>
        <v>0</v>
      </c>
      <c r="CL50" s="251"/>
      <c r="CM50" s="254">
        <f t="shared" si="41"/>
        <v>0</v>
      </c>
      <c r="CN50" s="251"/>
      <c r="CO50" s="254">
        <f t="shared" si="42"/>
        <v>0</v>
      </c>
      <c r="CP50" s="251"/>
      <c r="CQ50" s="254">
        <f t="shared" si="43"/>
        <v>0</v>
      </c>
      <c r="CR50" s="251"/>
      <c r="CS50" s="254">
        <f t="shared" si="44"/>
        <v>0</v>
      </c>
      <c r="CT50" s="251"/>
      <c r="CU50" s="254">
        <f t="shared" si="45"/>
        <v>0</v>
      </c>
      <c r="CV50" s="251"/>
      <c r="CW50" s="254">
        <f t="shared" si="46"/>
        <v>0</v>
      </c>
      <c r="CX50" s="254"/>
      <c r="CY50" s="254">
        <f t="shared" si="47"/>
        <v>0</v>
      </c>
      <c r="CZ50" s="254"/>
      <c r="DA50" s="254">
        <f t="shared" si="48"/>
        <v>0</v>
      </c>
      <c r="DB50" s="254"/>
      <c r="DC50" s="254">
        <f t="shared" si="49"/>
        <v>0</v>
      </c>
      <c r="DD50" s="254"/>
      <c r="DE50" s="254">
        <f t="shared" si="50"/>
        <v>0</v>
      </c>
      <c r="DF50" s="254"/>
      <c r="DG50" s="254">
        <f t="shared" si="51"/>
        <v>0</v>
      </c>
      <c r="DH50" s="254"/>
      <c r="DI50" s="254">
        <f t="shared" si="52"/>
        <v>0</v>
      </c>
      <c r="DJ50" s="254"/>
      <c r="DK50" s="254">
        <f t="shared" si="53"/>
        <v>0</v>
      </c>
      <c r="DL50" s="254"/>
      <c r="DM50" s="254">
        <f t="shared" si="54"/>
        <v>0</v>
      </c>
      <c r="DN50" s="254"/>
      <c r="DO50" s="254">
        <f t="shared" si="55"/>
        <v>0</v>
      </c>
      <c r="DP50" s="254"/>
      <c r="DQ50" s="254">
        <f t="shared" si="56"/>
        <v>0</v>
      </c>
      <c r="DR50" s="254"/>
      <c r="DS50" s="254">
        <f t="shared" si="57"/>
        <v>0</v>
      </c>
      <c r="DT50" s="254"/>
      <c r="DU50" s="254">
        <f t="shared" si="58"/>
        <v>0</v>
      </c>
      <c r="DV50" s="254"/>
      <c r="DW50" s="254">
        <f t="shared" si="59"/>
        <v>0</v>
      </c>
      <c r="DX50" s="254"/>
      <c r="DY50" s="254">
        <f t="shared" si="60"/>
        <v>0</v>
      </c>
      <c r="DZ50" s="254"/>
      <c r="EA50" s="254">
        <f t="shared" si="61"/>
        <v>0</v>
      </c>
      <c r="EB50" s="254"/>
      <c r="EC50" s="254">
        <f t="shared" si="62"/>
        <v>0</v>
      </c>
      <c r="ED50" s="254"/>
      <c r="EE50" s="254">
        <f t="shared" si="63"/>
        <v>0</v>
      </c>
      <c r="EF50" s="254"/>
      <c r="EG50" s="254">
        <f t="shared" si="64"/>
        <v>0</v>
      </c>
      <c r="EH50" s="254"/>
      <c r="EI50" s="254">
        <f t="shared" si="65"/>
        <v>0</v>
      </c>
      <c r="EJ50" s="254"/>
      <c r="EK50" s="254">
        <f t="shared" si="66"/>
        <v>0</v>
      </c>
      <c r="EL50" s="254"/>
      <c r="EM50" s="254">
        <f t="shared" si="67"/>
        <v>0</v>
      </c>
      <c r="EN50" s="254"/>
      <c r="EO50" s="254">
        <f t="shared" si="68"/>
        <v>0</v>
      </c>
      <c r="EP50" s="254"/>
      <c r="EQ50" s="254">
        <f t="shared" si="69"/>
        <v>0</v>
      </c>
      <c r="ER50" s="254"/>
      <c r="ES50" s="254">
        <f t="shared" si="70"/>
        <v>0</v>
      </c>
      <c r="ET50" s="254"/>
      <c r="EU50" s="254">
        <f t="shared" si="71"/>
        <v>0</v>
      </c>
      <c r="EV50" s="254"/>
      <c r="EW50" s="254">
        <f t="shared" si="72"/>
        <v>0</v>
      </c>
      <c r="EX50" s="254"/>
      <c r="EY50" s="254">
        <f t="shared" si="73"/>
        <v>0</v>
      </c>
      <c r="EZ50" s="254"/>
      <c r="FA50" s="254">
        <f t="shared" si="74"/>
        <v>0</v>
      </c>
      <c r="FB50" s="254"/>
      <c r="FC50" s="254">
        <f t="shared" si="75"/>
        <v>0</v>
      </c>
      <c r="FD50" s="254"/>
      <c r="FE50" s="254">
        <f t="shared" si="76"/>
        <v>0</v>
      </c>
      <c r="FF50" s="254"/>
      <c r="FG50" s="254">
        <f t="shared" si="77"/>
        <v>0</v>
      </c>
      <c r="FH50" s="254"/>
      <c r="FI50" s="254">
        <f t="shared" si="78"/>
        <v>0</v>
      </c>
      <c r="FJ50" s="254"/>
      <c r="FK50" s="254">
        <f t="shared" si="79"/>
        <v>0</v>
      </c>
      <c r="FL50" s="254"/>
      <c r="FM50" s="254">
        <f t="shared" si="80"/>
        <v>0</v>
      </c>
      <c r="FN50" s="254"/>
      <c r="FO50" s="254">
        <f t="shared" si="81"/>
        <v>0</v>
      </c>
      <c r="FP50" s="254"/>
      <c r="FQ50" s="254">
        <f t="shared" si="82"/>
        <v>0</v>
      </c>
      <c r="FR50" s="254"/>
      <c r="FS50" s="254">
        <f t="shared" si="83"/>
        <v>0</v>
      </c>
      <c r="FT50" s="254"/>
      <c r="FU50" s="254">
        <f t="shared" si="84"/>
        <v>0</v>
      </c>
      <c r="FV50" s="254"/>
      <c r="FW50" s="254">
        <f t="shared" si="85"/>
        <v>0</v>
      </c>
      <c r="FX50" s="254"/>
      <c r="FY50" s="254">
        <f t="shared" si="86"/>
        <v>0</v>
      </c>
      <c r="FZ50" s="254"/>
      <c r="GA50" s="254">
        <f t="shared" si="87"/>
        <v>0</v>
      </c>
      <c r="GB50" s="254"/>
      <c r="GC50" s="254">
        <f t="shared" si="88"/>
        <v>0</v>
      </c>
      <c r="GD50" s="254"/>
      <c r="GE50" s="254">
        <f t="shared" si="89"/>
        <v>0</v>
      </c>
      <c r="GF50" s="254"/>
      <c r="GG50" s="254">
        <f t="shared" si="90"/>
        <v>0</v>
      </c>
      <c r="GH50" s="254"/>
      <c r="GI50" s="254">
        <f t="shared" si="91"/>
        <v>0</v>
      </c>
      <c r="GJ50" s="254"/>
      <c r="GK50" s="254">
        <f t="shared" si="92"/>
        <v>0</v>
      </c>
      <c r="GL50" s="254"/>
      <c r="GM50" s="254">
        <f t="shared" si="93"/>
        <v>0</v>
      </c>
      <c r="GN50" s="254"/>
      <c r="GO50" s="254">
        <f t="shared" si="94"/>
        <v>0</v>
      </c>
      <c r="GP50" s="254"/>
      <c r="GQ50" s="254">
        <f t="shared" si="95"/>
        <v>0</v>
      </c>
      <c r="GR50" s="254"/>
      <c r="GS50" s="254">
        <f t="shared" si="96"/>
        <v>0</v>
      </c>
      <c r="GT50" s="254"/>
      <c r="GU50" s="254">
        <f t="shared" si="97"/>
        <v>0</v>
      </c>
      <c r="GV50" s="254"/>
      <c r="GW50" s="254">
        <f t="shared" si="98"/>
        <v>0</v>
      </c>
      <c r="GX50" s="254"/>
      <c r="GY50" s="254">
        <f t="shared" si="99"/>
        <v>0</v>
      </c>
      <c r="GZ50" s="236">
        <f t="shared" si="100"/>
        <v>0</v>
      </c>
      <c r="HA50" s="237">
        <f t="shared" si="101"/>
        <v>0</v>
      </c>
      <c r="HB50" s="107">
        <f t="shared" si="2"/>
        <v>0</v>
      </c>
      <c r="HC50" s="515"/>
    </row>
    <row r="51" spans="1:211">
      <c r="A51" s="457" t="s">
        <v>161</v>
      </c>
      <c r="B51" s="458"/>
      <c r="C51" s="448"/>
      <c r="D51" s="457"/>
      <c r="E51" s="456"/>
      <c r="F51" s="451"/>
      <c r="G51" s="459"/>
      <c r="H51" s="463"/>
      <c r="I51" s="254">
        <f t="shared" si="103"/>
        <v>0</v>
      </c>
      <c r="J51" s="462"/>
      <c r="K51" s="254">
        <f t="shared" si="102"/>
        <v>0</v>
      </c>
      <c r="L51" s="462"/>
      <c r="M51" s="254">
        <f t="shared" si="3"/>
        <v>0</v>
      </c>
      <c r="N51" s="462"/>
      <c r="O51" s="254">
        <f t="shared" si="4"/>
        <v>0</v>
      </c>
      <c r="P51" s="462"/>
      <c r="Q51" s="254">
        <f t="shared" si="5"/>
        <v>0</v>
      </c>
      <c r="R51" s="462"/>
      <c r="S51" s="254">
        <f t="shared" si="6"/>
        <v>0</v>
      </c>
      <c r="T51" s="467"/>
      <c r="U51" s="254">
        <f t="shared" si="7"/>
        <v>0</v>
      </c>
      <c r="V51" s="467"/>
      <c r="W51" s="254">
        <f t="shared" si="8"/>
        <v>0</v>
      </c>
      <c r="X51" s="467"/>
      <c r="Y51" s="254">
        <f t="shared" si="9"/>
        <v>0</v>
      </c>
      <c r="Z51" s="467"/>
      <c r="AA51" s="254">
        <f t="shared" si="10"/>
        <v>0</v>
      </c>
      <c r="AB51" s="467"/>
      <c r="AC51" s="254">
        <f t="shared" si="11"/>
        <v>0</v>
      </c>
      <c r="AD51" s="467"/>
      <c r="AE51" s="254">
        <f t="shared" si="12"/>
        <v>0</v>
      </c>
      <c r="AF51" s="467"/>
      <c r="AG51" s="254">
        <f t="shared" si="13"/>
        <v>0</v>
      </c>
      <c r="AH51" s="467"/>
      <c r="AI51" s="254">
        <f t="shared" si="14"/>
        <v>0</v>
      </c>
      <c r="AJ51" s="467"/>
      <c r="AK51" s="254">
        <f t="shared" si="15"/>
        <v>0</v>
      </c>
      <c r="AL51" s="467"/>
      <c r="AM51" s="254">
        <f t="shared" si="16"/>
        <v>0</v>
      </c>
      <c r="AN51" s="467"/>
      <c r="AO51" s="254">
        <f t="shared" si="17"/>
        <v>0</v>
      </c>
      <c r="AP51" s="467"/>
      <c r="AQ51" s="254">
        <f t="shared" si="18"/>
        <v>0</v>
      </c>
      <c r="AR51" s="467"/>
      <c r="AS51" s="254">
        <f t="shared" si="19"/>
        <v>0</v>
      </c>
      <c r="AT51" s="467"/>
      <c r="AU51" s="254">
        <f t="shared" si="20"/>
        <v>0</v>
      </c>
      <c r="AV51" s="463"/>
      <c r="AW51" s="254">
        <f t="shared" si="21"/>
        <v>0</v>
      </c>
      <c r="AX51" s="463"/>
      <c r="AY51" s="254">
        <f t="shared" si="22"/>
        <v>0</v>
      </c>
      <c r="AZ51" s="467"/>
      <c r="BA51" s="254">
        <f t="shared" si="23"/>
        <v>0</v>
      </c>
      <c r="BB51" s="467"/>
      <c r="BC51" s="254">
        <f t="shared" si="24"/>
        <v>0</v>
      </c>
      <c r="BD51" s="467"/>
      <c r="BE51" s="254">
        <f t="shared" si="25"/>
        <v>0</v>
      </c>
      <c r="BF51" s="467"/>
      <c r="BG51" s="254">
        <f t="shared" si="26"/>
        <v>0</v>
      </c>
      <c r="BH51" s="467"/>
      <c r="BI51" s="254">
        <f t="shared" si="27"/>
        <v>0</v>
      </c>
      <c r="BJ51" s="467"/>
      <c r="BK51" s="254">
        <f t="shared" si="28"/>
        <v>0</v>
      </c>
      <c r="BL51" s="467"/>
      <c r="BM51" s="254">
        <f t="shared" si="29"/>
        <v>0</v>
      </c>
      <c r="BN51" s="467"/>
      <c r="BO51" s="254">
        <f t="shared" si="30"/>
        <v>0</v>
      </c>
      <c r="BP51" s="467"/>
      <c r="BQ51" s="254">
        <f t="shared" si="31"/>
        <v>0</v>
      </c>
      <c r="BR51" s="467"/>
      <c r="BS51" s="254">
        <f t="shared" si="32"/>
        <v>0</v>
      </c>
      <c r="BT51" s="467"/>
      <c r="BU51" s="254">
        <f t="shared" si="33"/>
        <v>0</v>
      </c>
      <c r="BV51" s="467"/>
      <c r="BW51" s="254">
        <f t="shared" si="34"/>
        <v>0</v>
      </c>
      <c r="BX51" s="467"/>
      <c r="BY51" s="254">
        <f t="shared" si="35"/>
        <v>0</v>
      </c>
      <c r="BZ51" s="467"/>
      <c r="CA51" s="254">
        <f t="shared" si="36"/>
        <v>0</v>
      </c>
      <c r="CB51" s="467"/>
      <c r="CC51" s="254">
        <f t="shared" si="37"/>
        <v>0</v>
      </c>
      <c r="CD51" s="467"/>
      <c r="CE51" s="254">
        <f t="shared" si="38"/>
        <v>0</v>
      </c>
      <c r="CF51" s="467"/>
      <c r="CG51" s="254">
        <f t="shared" si="39"/>
        <v>0</v>
      </c>
      <c r="CH51" s="467"/>
      <c r="CI51" s="254">
        <f t="shared" si="1"/>
        <v>0</v>
      </c>
      <c r="CJ51" s="251"/>
      <c r="CK51" s="254">
        <f t="shared" si="40"/>
        <v>0</v>
      </c>
      <c r="CL51" s="251"/>
      <c r="CM51" s="254">
        <f t="shared" si="41"/>
        <v>0</v>
      </c>
      <c r="CN51" s="251"/>
      <c r="CO51" s="254">
        <f t="shared" si="42"/>
        <v>0</v>
      </c>
      <c r="CP51" s="251"/>
      <c r="CQ51" s="254">
        <f t="shared" si="43"/>
        <v>0</v>
      </c>
      <c r="CR51" s="251"/>
      <c r="CS51" s="254">
        <f t="shared" si="44"/>
        <v>0</v>
      </c>
      <c r="CT51" s="251"/>
      <c r="CU51" s="254">
        <f t="shared" si="45"/>
        <v>0</v>
      </c>
      <c r="CV51" s="251"/>
      <c r="CW51" s="254">
        <f t="shared" si="46"/>
        <v>0</v>
      </c>
      <c r="CX51" s="254"/>
      <c r="CY51" s="254">
        <f t="shared" si="47"/>
        <v>0</v>
      </c>
      <c r="CZ51" s="254"/>
      <c r="DA51" s="254">
        <f t="shared" si="48"/>
        <v>0</v>
      </c>
      <c r="DB51" s="254"/>
      <c r="DC51" s="254">
        <f t="shared" si="49"/>
        <v>0</v>
      </c>
      <c r="DD51" s="254"/>
      <c r="DE51" s="254">
        <f t="shared" si="50"/>
        <v>0</v>
      </c>
      <c r="DF51" s="254"/>
      <c r="DG51" s="254">
        <f t="shared" si="51"/>
        <v>0</v>
      </c>
      <c r="DH51" s="254"/>
      <c r="DI51" s="254">
        <f t="shared" si="52"/>
        <v>0</v>
      </c>
      <c r="DJ51" s="254"/>
      <c r="DK51" s="254">
        <f t="shared" si="53"/>
        <v>0</v>
      </c>
      <c r="DL51" s="254"/>
      <c r="DM51" s="254">
        <f t="shared" si="54"/>
        <v>0</v>
      </c>
      <c r="DN51" s="254"/>
      <c r="DO51" s="254">
        <f t="shared" si="55"/>
        <v>0</v>
      </c>
      <c r="DP51" s="254"/>
      <c r="DQ51" s="254">
        <f t="shared" si="56"/>
        <v>0</v>
      </c>
      <c r="DR51" s="254"/>
      <c r="DS51" s="254">
        <f t="shared" si="57"/>
        <v>0</v>
      </c>
      <c r="DT51" s="254"/>
      <c r="DU51" s="254">
        <f t="shared" si="58"/>
        <v>0</v>
      </c>
      <c r="DV51" s="254"/>
      <c r="DW51" s="254">
        <f t="shared" si="59"/>
        <v>0</v>
      </c>
      <c r="DX51" s="254"/>
      <c r="DY51" s="254">
        <f t="shared" si="60"/>
        <v>0</v>
      </c>
      <c r="DZ51" s="254"/>
      <c r="EA51" s="254">
        <f t="shared" si="61"/>
        <v>0</v>
      </c>
      <c r="EB51" s="254"/>
      <c r="EC51" s="254">
        <f t="shared" si="62"/>
        <v>0</v>
      </c>
      <c r="ED51" s="254"/>
      <c r="EE51" s="254">
        <f t="shared" si="63"/>
        <v>0</v>
      </c>
      <c r="EF51" s="254"/>
      <c r="EG51" s="254">
        <f t="shared" si="64"/>
        <v>0</v>
      </c>
      <c r="EH51" s="254"/>
      <c r="EI51" s="254">
        <f t="shared" si="65"/>
        <v>0</v>
      </c>
      <c r="EJ51" s="254"/>
      <c r="EK51" s="254">
        <f t="shared" si="66"/>
        <v>0</v>
      </c>
      <c r="EL51" s="254"/>
      <c r="EM51" s="254">
        <f t="shared" si="67"/>
        <v>0</v>
      </c>
      <c r="EN51" s="254"/>
      <c r="EO51" s="254">
        <f t="shared" si="68"/>
        <v>0</v>
      </c>
      <c r="EP51" s="254"/>
      <c r="EQ51" s="254">
        <f t="shared" si="69"/>
        <v>0</v>
      </c>
      <c r="ER51" s="254"/>
      <c r="ES51" s="254">
        <f t="shared" si="70"/>
        <v>0</v>
      </c>
      <c r="ET51" s="254"/>
      <c r="EU51" s="254">
        <f t="shared" si="71"/>
        <v>0</v>
      </c>
      <c r="EV51" s="254"/>
      <c r="EW51" s="254">
        <f t="shared" si="72"/>
        <v>0</v>
      </c>
      <c r="EX51" s="254"/>
      <c r="EY51" s="254">
        <f t="shared" si="73"/>
        <v>0</v>
      </c>
      <c r="EZ51" s="254"/>
      <c r="FA51" s="254">
        <f t="shared" si="74"/>
        <v>0</v>
      </c>
      <c r="FB51" s="254"/>
      <c r="FC51" s="254">
        <f t="shared" si="75"/>
        <v>0</v>
      </c>
      <c r="FD51" s="254"/>
      <c r="FE51" s="254">
        <f t="shared" si="76"/>
        <v>0</v>
      </c>
      <c r="FF51" s="254"/>
      <c r="FG51" s="254">
        <f t="shared" si="77"/>
        <v>0</v>
      </c>
      <c r="FH51" s="254"/>
      <c r="FI51" s="254">
        <f t="shared" si="78"/>
        <v>0</v>
      </c>
      <c r="FJ51" s="254"/>
      <c r="FK51" s="254">
        <f t="shared" si="79"/>
        <v>0</v>
      </c>
      <c r="FL51" s="254"/>
      <c r="FM51" s="254">
        <f t="shared" si="80"/>
        <v>0</v>
      </c>
      <c r="FN51" s="254"/>
      <c r="FO51" s="254">
        <f t="shared" si="81"/>
        <v>0</v>
      </c>
      <c r="FP51" s="254"/>
      <c r="FQ51" s="254">
        <f t="shared" si="82"/>
        <v>0</v>
      </c>
      <c r="FR51" s="254"/>
      <c r="FS51" s="254">
        <f t="shared" si="83"/>
        <v>0</v>
      </c>
      <c r="FT51" s="254"/>
      <c r="FU51" s="254">
        <f t="shared" si="84"/>
        <v>0</v>
      </c>
      <c r="FV51" s="254"/>
      <c r="FW51" s="254">
        <f t="shared" si="85"/>
        <v>0</v>
      </c>
      <c r="FX51" s="254"/>
      <c r="FY51" s="254">
        <f t="shared" si="86"/>
        <v>0</v>
      </c>
      <c r="FZ51" s="254"/>
      <c r="GA51" s="254">
        <f t="shared" si="87"/>
        <v>0</v>
      </c>
      <c r="GB51" s="254"/>
      <c r="GC51" s="254">
        <f t="shared" si="88"/>
        <v>0</v>
      </c>
      <c r="GD51" s="254"/>
      <c r="GE51" s="254">
        <f t="shared" si="89"/>
        <v>0</v>
      </c>
      <c r="GF51" s="254"/>
      <c r="GG51" s="254">
        <f t="shared" si="90"/>
        <v>0</v>
      </c>
      <c r="GH51" s="254"/>
      <c r="GI51" s="254">
        <f t="shared" si="91"/>
        <v>0</v>
      </c>
      <c r="GJ51" s="254"/>
      <c r="GK51" s="254">
        <f t="shared" si="92"/>
        <v>0</v>
      </c>
      <c r="GL51" s="254"/>
      <c r="GM51" s="254">
        <f t="shared" si="93"/>
        <v>0</v>
      </c>
      <c r="GN51" s="254"/>
      <c r="GO51" s="254">
        <f t="shared" si="94"/>
        <v>0</v>
      </c>
      <c r="GP51" s="254"/>
      <c r="GQ51" s="254">
        <f t="shared" si="95"/>
        <v>0</v>
      </c>
      <c r="GR51" s="254"/>
      <c r="GS51" s="254">
        <f t="shared" si="96"/>
        <v>0</v>
      </c>
      <c r="GT51" s="254"/>
      <c r="GU51" s="254">
        <f t="shared" si="97"/>
        <v>0</v>
      </c>
      <c r="GV51" s="254"/>
      <c r="GW51" s="254">
        <f t="shared" si="98"/>
        <v>0</v>
      </c>
      <c r="GX51" s="254"/>
      <c r="GY51" s="254">
        <f t="shared" si="99"/>
        <v>0</v>
      </c>
      <c r="GZ51" s="236">
        <f t="shared" si="100"/>
        <v>0</v>
      </c>
      <c r="HA51" s="237">
        <f t="shared" si="101"/>
        <v>0</v>
      </c>
      <c r="HB51" s="107">
        <f t="shared" si="2"/>
        <v>0</v>
      </c>
      <c r="HC51" s="515"/>
    </row>
    <row r="52" spans="1:211">
      <c r="A52" s="457" t="s">
        <v>162</v>
      </c>
      <c r="B52" s="458"/>
      <c r="C52" s="448"/>
      <c r="D52" s="457"/>
      <c r="E52" s="456"/>
      <c r="F52" s="451"/>
      <c r="G52" s="459"/>
      <c r="H52" s="463"/>
      <c r="I52" s="254">
        <f t="shared" si="103"/>
        <v>0</v>
      </c>
      <c r="J52" s="462"/>
      <c r="K52" s="254">
        <f t="shared" si="102"/>
        <v>0</v>
      </c>
      <c r="L52" s="462"/>
      <c r="M52" s="254">
        <f t="shared" si="3"/>
        <v>0</v>
      </c>
      <c r="N52" s="462"/>
      <c r="O52" s="254">
        <f t="shared" si="4"/>
        <v>0</v>
      </c>
      <c r="P52" s="462"/>
      <c r="Q52" s="254">
        <f t="shared" si="5"/>
        <v>0</v>
      </c>
      <c r="R52" s="462"/>
      <c r="S52" s="254">
        <f t="shared" si="6"/>
        <v>0</v>
      </c>
      <c r="T52" s="467"/>
      <c r="U52" s="254">
        <f t="shared" si="7"/>
        <v>0</v>
      </c>
      <c r="V52" s="467"/>
      <c r="W52" s="254">
        <f t="shared" si="8"/>
        <v>0</v>
      </c>
      <c r="X52" s="467"/>
      <c r="Y52" s="254">
        <f t="shared" si="9"/>
        <v>0</v>
      </c>
      <c r="Z52" s="467"/>
      <c r="AA52" s="254">
        <f t="shared" si="10"/>
        <v>0</v>
      </c>
      <c r="AB52" s="467"/>
      <c r="AC52" s="254">
        <f t="shared" si="11"/>
        <v>0</v>
      </c>
      <c r="AD52" s="467"/>
      <c r="AE52" s="254">
        <f t="shared" si="12"/>
        <v>0</v>
      </c>
      <c r="AF52" s="467"/>
      <c r="AG52" s="254">
        <f t="shared" si="13"/>
        <v>0</v>
      </c>
      <c r="AH52" s="467"/>
      <c r="AI52" s="254">
        <f t="shared" si="14"/>
        <v>0</v>
      </c>
      <c r="AJ52" s="467"/>
      <c r="AK52" s="254">
        <f t="shared" si="15"/>
        <v>0</v>
      </c>
      <c r="AL52" s="467"/>
      <c r="AM52" s="254">
        <f t="shared" si="16"/>
        <v>0</v>
      </c>
      <c r="AN52" s="467"/>
      <c r="AO52" s="254">
        <f t="shared" si="17"/>
        <v>0</v>
      </c>
      <c r="AP52" s="467"/>
      <c r="AQ52" s="254">
        <f t="shared" si="18"/>
        <v>0</v>
      </c>
      <c r="AR52" s="467"/>
      <c r="AS52" s="254">
        <f t="shared" si="19"/>
        <v>0</v>
      </c>
      <c r="AT52" s="467"/>
      <c r="AU52" s="254">
        <f t="shared" si="20"/>
        <v>0</v>
      </c>
      <c r="AV52" s="463"/>
      <c r="AW52" s="254">
        <f t="shared" si="21"/>
        <v>0</v>
      </c>
      <c r="AX52" s="463"/>
      <c r="AY52" s="254">
        <f t="shared" si="22"/>
        <v>0</v>
      </c>
      <c r="AZ52" s="467"/>
      <c r="BA52" s="254">
        <f t="shared" si="23"/>
        <v>0</v>
      </c>
      <c r="BB52" s="467"/>
      <c r="BC52" s="254">
        <f t="shared" si="24"/>
        <v>0</v>
      </c>
      <c r="BD52" s="467"/>
      <c r="BE52" s="254">
        <f t="shared" si="25"/>
        <v>0</v>
      </c>
      <c r="BF52" s="467"/>
      <c r="BG52" s="254">
        <f t="shared" si="26"/>
        <v>0</v>
      </c>
      <c r="BH52" s="467"/>
      <c r="BI52" s="254">
        <f t="shared" si="27"/>
        <v>0</v>
      </c>
      <c r="BJ52" s="467"/>
      <c r="BK52" s="254">
        <f t="shared" si="28"/>
        <v>0</v>
      </c>
      <c r="BL52" s="467"/>
      <c r="BM52" s="254">
        <f t="shared" si="29"/>
        <v>0</v>
      </c>
      <c r="BN52" s="467"/>
      <c r="BO52" s="254">
        <f t="shared" si="30"/>
        <v>0</v>
      </c>
      <c r="BP52" s="467"/>
      <c r="BQ52" s="254">
        <f t="shared" si="31"/>
        <v>0</v>
      </c>
      <c r="BR52" s="467"/>
      <c r="BS52" s="254">
        <f t="shared" si="32"/>
        <v>0</v>
      </c>
      <c r="BT52" s="467"/>
      <c r="BU52" s="254">
        <f t="shared" si="33"/>
        <v>0</v>
      </c>
      <c r="BV52" s="467"/>
      <c r="BW52" s="254">
        <f t="shared" si="34"/>
        <v>0</v>
      </c>
      <c r="BX52" s="467"/>
      <c r="BY52" s="254">
        <f t="shared" si="35"/>
        <v>0</v>
      </c>
      <c r="BZ52" s="467"/>
      <c r="CA52" s="254">
        <f t="shared" si="36"/>
        <v>0</v>
      </c>
      <c r="CB52" s="467"/>
      <c r="CC52" s="254">
        <f t="shared" si="37"/>
        <v>0</v>
      </c>
      <c r="CD52" s="467"/>
      <c r="CE52" s="254">
        <f t="shared" si="38"/>
        <v>0</v>
      </c>
      <c r="CF52" s="467"/>
      <c r="CG52" s="254">
        <f t="shared" si="39"/>
        <v>0</v>
      </c>
      <c r="CH52" s="467"/>
      <c r="CI52" s="254">
        <f t="shared" si="1"/>
        <v>0</v>
      </c>
      <c r="CJ52" s="251"/>
      <c r="CK52" s="254">
        <f t="shared" si="40"/>
        <v>0</v>
      </c>
      <c r="CL52" s="251"/>
      <c r="CM52" s="254">
        <f t="shared" si="41"/>
        <v>0</v>
      </c>
      <c r="CN52" s="251"/>
      <c r="CO52" s="254">
        <f t="shared" si="42"/>
        <v>0</v>
      </c>
      <c r="CP52" s="251"/>
      <c r="CQ52" s="254">
        <f t="shared" si="43"/>
        <v>0</v>
      </c>
      <c r="CR52" s="251"/>
      <c r="CS52" s="254">
        <f t="shared" si="44"/>
        <v>0</v>
      </c>
      <c r="CT52" s="251"/>
      <c r="CU52" s="254">
        <f t="shared" si="45"/>
        <v>0</v>
      </c>
      <c r="CV52" s="251"/>
      <c r="CW52" s="254">
        <f t="shared" si="46"/>
        <v>0</v>
      </c>
      <c r="CX52" s="254"/>
      <c r="CY52" s="254">
        <f t="shared" si="47"/>
        <v>0</v>
      </c>
      <c r="CZ52" s="254"/>
      <c r="DA52" s="254">
        <f t="shared" si="48"/>
        <v>0</v>
      </c>
      <c r="DB52" s="254"/>
      <c r="DC52" s="254">
        <f t="shared" si="49"/>
        <v>0</v>
      </c>
      <c r="DD52" s="254"/>
      <c r="DE52" s="254">
        <f t="shared" si="50"/>
        <v>0</v>
      </c>
      <c r="DF52" s="254"/>
      <c r="DG52" s="254">
        <f t="shared" si="51"/>
        <v>0</v>
      </c>
      <c r="DH52" s="254"/>
      <c r="DI52" s="254">
        <f t="shared" si="52"/>
        <v>0</v>
      </c>
      <c r="DJ52" s="254"/>
      <c r="DK52" s="254">
        <f t="shared" si="53"/>
        <v>0</v>
      </c>
      <c r="DL52" s="254"/>
      <c r="DM52" s="254">
        <f t="shared" si="54"/>
        <v>0</v>
      </c>
      <c r="DN52" s="254"/>
      <c r="DO52" s="254">
        <f t="shared" si="55"/>
        <v>0</v>
      </c>
      <c r="DP52" s="254"/>
      <c r="DQ52" s="254">
        <f t="shared" si="56"/>
        <v>0</v>
      </c>
      <c r="DR52" s="254"/>
      <c r="DS52" s="254">
        <f t="shared" si="57"/>
        <v>0</v>
      </c>
      <c r="DT52" s="254"/>
      <c r="DU52" s="254">
        <f t="shared" si="58"/>
        <v>0</v>
      </c>
      <c r="DV52" s="254"/>
      <c r="DW52" s="254">
        <f t="shared" si="59"/>
        <v>0</v>
      </c>
      <c r="DX52" s="254"/>
      <c r="DY52" s="254">
        <f t="shared" si="60"/>
        <v>0</v>
      </c>
      <c r="DZ52" s="254"/>
      <c r="EA52" s="254">
        <f t="shared" si="61"/>
        <v>0</v>
      </c>
      <c r="EB52" s="254"/>
      <c r="EC52" s="254">
        <f t="shared" si="62"/>
        <v>0</v>
      </c>
      <c r="ED52" s="254"/>
      <c r="EE52" s="254">
        <f t="shared" si="63"/>
        <v>0</v>
      </c>
      <c r="EF52" s="254"/>
      <c r="EG52" s="254">
        <f t="shared" si="64"/>
        <v>0</v>
      </c>
      <c r="EH52" s="254"/>
      <c r="EI52" s="254">
        <f t="shared" si="65"/>
        <v>0</v>
      </c>
      <c r="EJ52" s="254"/>
      <c r="EK52" s="254">
        <f t="shared" si="66"/>
        <v>0</v>
      </c>
      <c r="EL52" s="254"/>
      <c r="EM52" s="254">
        <f t="shared" si="67"/>
        <v>0</v>
      </c>
      <c r="EN52" s="254"/>
      <c r="EO52" s="254">
        <f t="shared" si="68"/>
        <v>0</v>
      </c>
      <c r="EP52" s="254"/>
      <c r="EQ52" s="254">
        <f t="shared" si="69"/>
        <v>0</v>
      </c>
      <c r="ER52" s="254"/>
      <c r="ES52" s="254">
        <f t="shared" si="70"/>
        <v>0</v>
      </c>
      <c r="ET52" s="254"/>
      <c r="EU52" s="254">
        <f t="shared" si="71"/>
        <v>0</v>
      </c>
      <c r="EV52" s="254"/>
      <c r="EW52" s="254">
        <f t="shared" si="72"/>
        <v>0</v>
      </c>
      <c r="EX52" s="254"/>
      <c r="EY52" s="254">
        <f t="shared" si="73"/>
        <v>0</v>
      </c>
      <c r="EZ52" s="254"/>
      <c r="FA52" s="254">
        <f t="shared" si="74"/>
        <v>0</v>
      </c>
      <c r="FB52" s="254"/>
      <c r="FC52" s="254">
        <f t="shared" si="75"/>
        <v>0</v>
      </c>
      <c r="FD52" s="254"/>
      <c r="FE52" s="254">
        <f t="shared" si="76"/>
        <v>0</v>
      </c>
      <c r="FF52" s="254"/>
      <c r="FG52" s="254">
        <f t="shared" si="77"/>
        <v>0</v>
      </c>
      <c r="FH52" s="254"/>
      <c r="FI52" s="254">
        <f t="shared" si="78"/>
        <v>0</v>
      </c>
      <c r="FJ52" s="254"/>
      <c r="FK52" s="254">
        <f t="shared" si="79"/>
        <v>0</v>
      </c>
      <c r="FL52" s="254"/>
      <c r="FM52" s="254">
        <f t="shared" si="80"/>
        <v>0</v>
      </c>
      <c r="FN52" s="254"/>
      <c r="FO52" s="254">
        <f t="shared" si="81"/>
        <v>0</v>
      </c>
      <c r="FP52" s="254"/>
      <c r="FQ52" s="254">
        <f t="shared" si="82"/>
        <v>0</v>
      </c>
      <c r="FR52" s="254"/>
      <c r="FS52" s="254">
        <f t="shared" si="83"/>
        <v>0</v>
      </c>
      <c r="FT52" s="254"/>
      <c r="FU52" s="254">
        <f t="shared" si="84"/>
        <v>0</v>
      </c>
      <c r="FV52" s="254"/>
      <c r="FW52" s="254">
        <f t="shared" si="85"/>
        <v>0</v>
      </c>
      <c r="FX52" s="254"/>
      <c r="FY52" s="254">
        <f t="shared" si="86"/>
        <v>0</v>
      </c>
      <c r="FZ52" s="254"/>
      <c r="GA52" s="254">
        <f t="shared" si="87"/>
        <v>0</v>
      </c>
      <c r="GB52" s="254"/>
      <c r="GC52" s="254">
        <f t="shared" si="88"/>
        <v>0</v>
      </c>
      <c r="GD52" s="254"/>
      <c r="GE52" s="254">
        <f t="shared" si="89"/>
        <v>0</v>
      </c>
      <c r="GF52" s="254"/>
      <c r="GG52" s="254">
        <f t="shared" si="90"/>
        <v>0</v>
      </c>
      <c r="GH52" s="254"/>
      <c r="GI52" s="254">
        <f t="shared" si="91"/>
        <v>0</v>
      </c>
      <c r="GJ52" s="254"/>
      <c r="GK52" s="254">
        <f t="shared" si="92"/>
        <v>0</v>
      </c>
      <c r="GL52" s="254"/>
      <c r="GM52" s="254">
        <f t="shared" si="93"/>
        <v>0</v>
      </c>
      <c r="GN52" s="254"/>
      <c r="GO52" s="254">
        <f t="shared" si="94"/>
        <v>0</v>
      </c>
      <c r="GP52" s="254"/>
      <c r="GQ52" s="254">
        <f t="shared" si="95"/>
        <v>0</v>
      </c>
      <c r="GR52" s="254"/>
      <c r="GS52" s="254">
        <f t="shared" si="96"/>
        <v>0</v>
      </c>
      <c r="GT52" s="254"/>
      <c r="GU52" s="254">
        <f t="shared" si="97"/>
        <v>0</v>
      </c>
      <c r="GV52" s="254"/>
      <c r="GW52" s="254">
        <f t="shared" si="98"/>
        <v>0</v>
      </c>
      <c r="GX52" s="254"/>
      <c r="GY52" s="254">
        <f t="shared" si="99"/>
        <v>0</v>
      </c>
      <c r="GZ52" s="236">
        <f t="shared" si="100"/>
        <v>0</v>
      </c>
      <c r="HA52" s="237">
        <f t="shared" si="101"/>
        <v>0</v>
      </c>
      <c r="HB52" s="107">
        <f t="shared" si="2"/>
        <v>0</v>
      </c>
      <c r="HC52" s="515"/>
    </row>
    <row r="53" spans="1:211">
      <c r="A53" s="457" t="s">
        <v>163</v>
      </c>
      <c r="B53" s="458"/>
      <c r="C53" s="448"/>
      <c r="D53" s="457"/>
      <c r="E53" s="456"/>
      <c r="F53" s="451"/>
      <c r="G53" s="459"/>
      <c r="H53" s="463"/>
      <c r="I53" s="254">
        <f t="shared" si="103"/>
        <v>0</v>
      </c>
      <c r="J53" s="462"/>
      <c r="K53" s="254">
        <f t="shared" si="102"/>
        <v>0</v>
      </c>
      <c r="L53" s="462"/>
      <c r="M53" s="254">
        <f t="shared" si="3"/>
        <v>0</v>
      </c>
      <c r="N53" s="462"/>
      <c r="O53" s="254">
        <f t="shared" si="4"/>
        <v>0</v>
      </c>
      <c r="P53" s="462"/>
      <c r="Q53" s="254">
        <f t="shared" si="5"/>
        <v>0</v>
      </c>
      <c r="R53" s="462"/>
      <c r="S53" s="254">
        <f t="shared" si="6"/>
        <v>0</v>
      </c>
      <c r="T53" s="467"/>
      <c r="U53" s="254">
        <f t="shared" si="7"/>
        <v>0</v>
      </c>
      <c r="V53" s="467"/>
      <c r="W53" s="254">
        <f t="shared" si="8"/>
        <v>0</v>
      </c>
      <c r="X53" s="467"/>
      <c r="Y53" s="254">
        <f t="shared" si="9"/>
        <v>0</v>
      </c>
      <c r="Z53" s="467"/>
      <c r="AA53" s="254">
        <f t="shared" si="10"/>
        <v>0</v>
      </c>
      <c r="AB53" s="467"/>
      <c r="AC53" s="254">
        <f t="shared" si="11"/>
        <v>0</v>
      </c>
      <c r="AD53" s="467"/>
      <c r="AE53" s="254">
        <f t="shared" si="12"/>
        <v>0</v>
      </c>
      <c r="AF53" s="467"/>
      <c r="AG53" s="254">
        <f t="shared" si="13"/>
        <v>0</v>
      </c>
      <c r="AH53" s="467"/>
      <c r="AI53" s="254">
        <f t="shared" si="14"/>
        <v>0</v>
      </c>
      <c r="AJ53" s="467"/>
      <c r="AK53" s="254">
        <f t="shared" si="15"/>
        <v>0</v>
      </c>
      <c r="AL53" s="467"/>
      <c r="AM53" s="254">
        <f t="shared" si="16"/>
        <v>0</v>
      </c>
      <c r="AN53" s="467"/>
      <c r="AO53" s="254">
        <f t="shared" si="17"/>
        <v>0</v>
      </c>
      <c r="AP53" s="467"/>
      <c r="AQ53" s="254">
        <f t="shared" si="18"/>
        <v>0</v>
      </c>
      <c r="AR53" s="467"/>
      <c r="AS53" s="254">
        <f t="shared" si="19"/>
        <v>0</v>
      </c>
      <c r="AT53" s="467"/>
      <c r="AU53" s="254">
        <f t="shared" si="20"/>
        <v>0</v>
      </c>
      <c r="AV53" s="463"/>
      <c r="AW53" s="254">
        <f t="shared" si="21"/>
        <v>0</v>
      </c>
      <c r="AX53" s="463"/>
      <c r="AY53" s="254">
        <f t="shared" si="22"/>
        <v>0</v>
      </c>
      <c r="AZ53" s="467"/>
      <c r="BA53" s="254">
        <f t="shared" si="23"/>
        <v>0</v>
      </c>
      <c r="BB53" s="467"/>
      <c r="BC53" s="254">
        <f t="shared" si="24"/>
        <v>0</v>
      </c>
      <c r="BD53" s="467"/>
      <c r="BE53" s="254">
        <f t="shared" si="25"/>
        <v>0</v>
      </c>
      <c r="BF53" s="467"/>
      <c r="BG53" s="254">
        <f t="shared" si="26"/>
        <v>0</v>
      </c>
      <c r="BH53" s="467"/>
      <c r="BI53" s="254">
        <f t="shared" si="27"/>
        <v>0</v>
      </c>
      <c r="BJ53" s="467"/>
      <c r="BK53" s="254">
        <f t="shared" si="28"/>
        <v>0</v>
      </c>
      <c r="BL53" s="467"/>
      <c r="BM53" s="254">
        <f t="shared" si="29"/>
        <v>0</v>
      </c>
      <c r="BN53" s="467"/>
      <c r="BO53" s="254">
        <f t="shared" si="30"/>
        <v>0</v>
      </c>
      <c r="BP53" s="467"/>
      <c r="BQ53" s="254">
        <f t="shared" si="31"/>
        <v>0</v>
      </c>
      <c r="BR53" s="467"/>
      <c r="BS53" s="254">
        <f t="shared" si="32"/>
        <v>0</v>
      </c>
      <c r="BT53" s="467"/>
      <c r="BU53" s="254">
        <f t="shared" si="33"/>
        <v>0</v>
      </c>
      <c r="BV53" s="467"/>
      <c r="BW53" s="254">
        <f t="shared" si="34"/>
        <v>0</v>
      </c>
      <c r="BX53" s="467"/>
      <c r="BY53" s="254">
        <f t="shared" si="35"/>
        <v>0</v>
      </c>
      <c r="BZ53" s="467"/>
      <c r="CA53" s="254">
        <f t="shared" si="36"/>
        <v>0</v>
      </c>
      <c r="CB53" s="467"/>
      <c r="CC53" s="254">
        <f t="shared" si="37"/>
        <v>0</v>
      </c>
      <c r="CD53" s="467"/>
      <c r="CE53" s="254">
        <f t="shared" si="38"/>
        <v>0</v>
      </c>
      <c r="CF53" s="467"/>
      <c r="CG53" s="254">
        <f t="shared" si="39"/>
        <v>0</v>
      </c>
      <c r="CH53" s="467"/>
      <c r="CI53" s="254">
        <f t="shared" si="1"/>
        <v>0</v>
      </c>
      <c r="CJ53" s="251"/>
      <c r="CK53" s="254">
        <f t="shared" si="40"/>
        <v>0</v>
      </c>
      <c r="CL53" s="251"/>
      <c r="CM53" s="254">
        <f t="shared" si="41"/>
        <v>0</v>
      </c>
      <c r="CN53" s="251"/>
      <c r="CO53" s="254">
        <f t="shared" si="42"/>
        <v>0</v>
      </c>
      <c r="CP53" s="251"/>
      <c r="CQ53" s="254">
        <f t="shared" si="43"/>
        <v>0</v>
      </c>
      <c r="CR53" s="251"/>
      <c r="CS53" s="254">
        <f t="shared" si="44"/>
        <v>0</v>
      </c>
      <c r="CT53" s="251"/>
      <c r="CU53" s="254">
        <f t="shared" si="45"/>
        <v>0</v>
      </c>
      <c r="CV53" s="251"/>
      <c r="CW53" s="254">
        <f t="shared" si="46"/>
        <v>0</v>
      </c>
      <c r="CX53" s="254"/>
      <c r="CY53" s="254">
        <f t="shared" si="47"/>
        <v>0</v>
      </c>
      <c r="CZ53" s="254"/>
      <c r="DA53" s="254">
        <f t="shared" si="48"/>
        <v>0</v>
      </c>
      <c r="DB53" s="254"/>
      <c r="DC53" s="254">
        <f t="shared" si="49"/>
        <v>0</v>
      </c>
      <c r="DD53" s="254"/>
      <c r="DE53" s="254">
        <f t="shared" si="50"/>
        <v>0</v>
      </c>
      <c r="DF53" s="254"/>
      <c r="DG53" s="254">
        <f t="shared" si="51"/>
        <v>0</v>
      </c>
      <c r="DH53" s="254"/>
      <c r="DI53" s="254">
        <f t="shared" si="52"/>
        <v>0</v>
      </c>
      <c r="DJ53" s="254"/>
      <c r="DK53" s="254">
        <f t="shared" si="53"/>
        <v>0</v>
      </c>
      <c r="DL53" s="254"/>
      <c r="DM53" s="254">
        <f t="shared" si="54"/>
        <v>0</v>
      </c>
      <c r="DN53" s="254"/>
      <c r="DO53" s="254">
        <f t="shared" si="55"/>
        <v>0</v>
      </c>
      <c r="DP53" s="254"/>
      <c r="DQ53" s="254">
        <f t="shared" si="56"/>
        <v>0</v>
      </c>
      <c r="DR53" s="254"/>
      <c r="DS53" s="254">
        <f t="shared" si="57"/>
        <v>0</v>
      </c>
      <c r="DT53" s="254"/>
      <c r="DU53" s="254">
        <f t="shared" si="58"/>
        <v>0</v>
      </c>
      <c r="DV53" s="254"/>
      <c r="DW53" s="254">
        <f t="shared" si="59"/>
        <v>0</v>
      </c>
      <c r="DX53" s="254"/>
      <c r="DY53" s="254">
        <f t="shared" si="60"/>
        <v>0</v>
      </c>
      <c r="DZ53" s="254"/>
      <c r="EA53" s="254">
        <f t="shared" si="61"/>
        <v>0</v>
      </c>
      <c r="EB53" s="254"/>
      <c r="EC53" s="254">
        <f t="shared" si="62"/>
        <v>0</v>
      </c>
      <c r="ED53" s="254"/>
      <c r="EE53" s="254">
        <f t="shared" si="63"/>
        <v>0</v>
      </c>
      <c r="EF53" s="254"/>
      <c r="EG53" s="254">
        <f t="shared" si="64"/>
        <v>0</v>
      </c>
      <c r="EH53" s="254"/>
      <c r="EI53" s="254">
        <f t="shared" si="65"/>
        <v>0</v>
      </c>
      <c r="EJ53" s="254"/>
      <c r="EK53" s="254">
        <f t="shared" si="66"/>
        <v>0</v>
      </c>
      <c r="EL53" s="254"/>
      <c r="EM53" s="254">
        <f t="shared" si="67"/>
        <v>0</v>
      </c>
      <c r="EN53" s="254"/>
      <c r="EO53" s="254">
        <f t="shared" si="68"/>
        <v>0</v>
      </c>
      <c r="EP53" s="254"/>
      <c r="EQ53" s="254">
        <f t="shared" si="69"/>
        <v>0</v>
      </c>
      <c r="ER53" s="254"/>
      <c r="ES53" s="254">
        <f t="shared" si="70"/>
        <v>0</v>
      </c>
      <c r="ET53" s="254"/>
      <c r="EU53" s="254">
        <f t="shared" si="71"/>
        <v>0</v>
      </c>
      <c r="EV53" s="254"/>
      <c r="EW53" s="254">
        <f t="shared" si="72"/>
        <v>0</v>
      </c>
      <c r="EX53" s="254"/>
      <c r="EY53" s="254">
        <f t="shared" si="73"/>
        <v>0</v>
      </c>
      <c r="EZ53" s="254"/>
      <c r="FA53" s="254">
        <f t="shared" si="74"/>
        <v>0</v>
      </c>
      <c r="FB53" s="254"/>
      <c r="FC53" s="254">
        <f t="shared" si="75"/>
        <v>0</v>
      </c>
      <c r="FD53" s="254"/>
      <c r="FE53" s="254">
        <f t="shared" si="76"/>
        <v>0</v>
      </c>
      <c r="FF53" s="254"/>
      <c r="FG53" s="254">
        <f t="shared" si="77"/>
        <v>0</v>
      </c>
      <c r="FH53" s="254"/>
      <c r="FI53" s="254">
        <f t="shared" si="78"/>
        <v>0</v>
      </c>
      <c r="FJ53" s="254"/>
      <c r="FK53" s="254">
        <f t="shared" si="79"/>
        <v>0</v>
      </c>
      <c r="FL53" s="254"/>
      <c r="FM53" s="254">
        <f t="shared" si="80"/>
        <v>0</v>
      </c>
      <c r="FN53" s="254"/>
      <c r="FO53" s="254">
        <f t="shared" si="81"/>
        <v>0</v>
      </c>
      <c r="FP53" s="254"/>
      <c r="FQ53" s="254">
        <f t="shared" si="82"/>
        <v>0</v>
      </c>
      <c r="FR53" s="254"/>
      <c r="FS53" s="254">
        <f t="shared" si="83"/>
        <v>0</v>
      </c>
      <c r="FT53" s="254"/>
      <c r="FU53" s="254">
        <f t="shared" si="84"/>
        <v>0</v>
      </c>
      <c r="FV53" s="254"/>
      <c r="FW53" s="254">
        <f t="shared" si="85"/>
        <v>0</v>
      </c>
      <c r="FX53" s="254"/>
      <c r="FY53" s="254">
        <f t="shared" si="86"/>
        <v>0</v>
      </c>
      <c r="FZ53" s="254"/>
      <c r="GA53" s="254">
        <f t="shared" si="87"/>
        <v>0</v>
      </c>
      <c r="GB53" s="254"/>
      <c r="GC53" s="254">
        <f t="shared" si="88"/>
        <v>0</v>
      </c>
      <c r="GD53" s="254"/>
      <c r="GE53" s="254">
        <f t="shared" si="89"/>
        <v>0</v>
      </c>
      <c r="GF53" s="254"/>
      <c r="GG53" s="254">
        <f t="shared" si="90"/>
        <v>0</v>
      </c>
      <c r="GH53" s="254"/>
      <c r="GI53" s="254">
        <f t="shared" si="91"/>
        <v>0</v>
      </c>
      <c r="GJ53" s="254"/>
      <c r="GK53" s="254">
        <f t="shared" si="92"/>
        <v>0</v>
      </c>
      <c r="GL53" s="254"/>
      <c r="GM53" s="254">
        <f t="shared" si="93"/>
        <v>0</v>
      </c>
      <c r="GN53" s="254"/>
      <c r="GO53" s="254">
        <f t="shared" si="94"/>
        <v>0</v>
      </c>
      <c r="GP53" s="254"/>
      <c r="GQ53" s="254">
        <f t="shared" si="95"/>
        <v>0</v>
      </c>
      <c r="GR53" s="254"/>
      <c r="GS53" s="254">
        <f t="shared" si="96"/>
        <v>0</v>
      </c>
      <c r="GT53" s="254"/>
      <c r="GU53" s="254">
        <f t="shared" si="97"/>
        <v>0</v>
      </c>
      <c r="GV53" s="254"/>
      <c r="GW53" s="254">
        <f t="shared" si="98"/>
        <v>0</v>
      </c>
      <c r="GX53" s="254"/>
      <c r="GY53" s="254">
        <f t="shared" si="99"/>
        <v>0</v>
      </c>
      <c r="GZ53" s="236">
        <f t="shared" si="100"/>
        <v>0</v>
      </c>
      <c r="HA53" s="237">
        <f t="shared" si="101"/>
        <v>0</v>
      </c>
      <c r="HB53" s="107">
        <f t="shared" si="2"/>
        <v>0</v>
      </c>
      <c r="HC53" s="515"/>
    </row>
    <row r="54" spans="1:211">
      <c r="A54" s="457" t="s">
        <v>164</v>
      </c>
      <c r="B54" s="458"/>
      <c r="C54" s="448"/>
      <c r="D54" s="457"/>
      <c r="E54" s="456"/>
      <c r="F54" s="451"/>
      <c r="G54" s="459"/>
      <c r="H54" s="463"/>
      <c r="I54" s="254">
        <f t="shared" si="103"/>
        <v>0</v>
      </c>
      <c r="J54" s="462"/>
      <c r="K54" s="254">
        <f t="shared" si="102"/>
        <v>0</v>
      </c>
      <c r="L54" s="462"/>
      <c r="M54" s="254">
        <f t="shared" si="3"/>
        <v>0</v>
      </c>
      <c r="N54" s="462"/>
      <c r="O54" s="254">
        <f t="shared" si="4"/>
        <v>0</v>
      </c>
      <c r="P54" s="462"/>
      <c r="Q54" s="254">
        <f t="shared" si="5"/>
        <v>0</v>
      </c>
      <c r="R54" s="462"/>
      <c r="S54" s="254">
        <f t="shared" si="6"/>
        <v>0</v>
      </c>
      <c r="T54" s="467"/>
      <c r="U54" s="254">
        <f t="shared" si="7"/>
        <v>0</v>
      </c>
      <c r="V54" s="467"/>
      <c r="W54" s="254">
        <f t="shared" si="8"/>
        <v>0</v>
      </c>
      <c r="X54" s="467"/>
      <c r="Y54" s="254">
        <f t="shared" si="9"/>
        <v>0</v>
      </c>
      <c r="Z54" s="467"/>
      <c r="AA54" s="254">
        <f t="shared" si="10"/>
        <v>0</v>
      </c>
      <c r="AB54" s="467"/>
      <c r="AC54" s="254">
        <f t="shared" si="11"/>
        <v>0</v>
      </c>
      <c r="AD54" s="467"/>
      <c r="AE54" s="254">
        <f t="shared" si="12"/>
        <v>0</v>
      </c>
      <c r="AF54" s="467"/>
      <c r="AG54" s="254">
        <f t="shared" si="13"/>
        <v>0</v>
      </c>
      <c r="AH54" s="467"/>
      <c r="AI54" s="254">
        <f t="shared" si="14"/>
        <v>0</v>
      </c>
      <c r="AJ54" s="467"/>
      <c r="AK54" s="254">
        <f t="shared" si="15"/>
        <v>0</v>
      </c>
      <c r="AL54" s="467"/>
      <c r="AM54" s="254">
        <f t="shared" si="16"/>
        <v>0</v>
      </c>
      <c r="AN54" s="467"/>
      <c r="AO54" s="254">
        <f t="shared" si="17"/>
        <v>0</v>
      </c>
      <c r="AP54" s="467"/>
      <c r="AQ54" s="254">
        <f t="shared" si="18"/>
        <v>0</v>
      </c>
      <c r="AR54" s="467"/>
      <c r="AS54" s="254">
        <f t="shared" si="19"/>
        <v>0</v>
      </c>
      <c r="AT54" s="467"/>
      <c r="AU54" s="254">
        <f t="shared" si="20"/>
        <v>0</v>
      </c>
      <c r="AV54" s="463"/>
      <c r="AW54" s="254">
        <f t="shared" si="21"/>
        <v>0</v>
      </c>
      <c r="AX54" s="463"/>
      <c r="AY54" s="254">
        <f t="shared" si="22"/>
        <v>0</v>
      </c>
      <c r="AZ54" s="467"/>
      <c r="BA54" s="254">
        <f t="shared" si="23"/>
        <v>0</v>
      </c>
      <c r="BB54" s="467"/>
      <c r="BC54" s="254">
        <f t="shared" si="24"/>
        <v>0</v>
      </c>
      <c r="BD54" s="467"/>
      <c r="BE54" s="254">
        <f t="shared" si="25"/>
        <v>0</v>
      </c>
      <c r="BF54" s="467"/>
      <c r="BG54" s="254">
        <f t="shared" si="26"/>
        <v>0</v>
      </c>
      <c r="BH54" s="467"/>
      <c r="BI54" s="254">
        <f t="shared" si="27"/>
        <v>0</v>
      </c>
      <c r="BJ54" s="467"/>
      <c r="BK54" s="254">
        <f t="shared" si="28"/>
        <v>0</v>
      </c>
      <c r="BL54" s="467"/>
      <c r="BM54" s="254">
        <f t="shared" si="29"/>
        <v>0</v>
      </c>
      <c r="BN54" s="467"/>
      <c r="BO54" s="254">
        <f t="shared" si="30"/>
        <v>0</v>
      </c>
      <c r="BP54" s="467"/>
      <c r="BQ54" s="254">
        <f t="shared" si="31"/>
        <v>0</v>
      </c>
      <c r="BR54" s="467"/>
      <c r="BS54" s="254">
        <f t="shared" si="32"/>
        <v>0</v>
      </c>
      <c r="BT54" s="467"/>
      <c r="BU54" s="254">
        <f t="shared" si="33"/>
        <v>0</v>
      </c>
      <c r="BV54" s="467"/>
      <c r="BW54" s="254">
        <f t="shared" si="34"/>
        <v>0</v>
      </c>
      <c r="BX54" s="467"/>
      <c r="BY54" s="254">
        <f t="shared" si="35"/>
        <v>0</v>
      </c>
      <c r="BZ54" s="467"/>
      <c r="CA54" s="254">
        <f t="shared" si="36"/>
        <v>0</v>
      </c>
      <c r="CB54" s="467"/>
      <c r="CC54" s="254">
        <f t="shared" si="37"/>
        <v>0</v>
      </c>
      <c r="CD54" s="467"/>
      <c r="CE54" s="254">
        <f t="shared" si="38"/>
        <v>0</v>
      </c>
      <c r="CF54" s="467"/>
      <c r="CG54" s="254">
        <f t="shared" si="39"/>
        <v>0</v>
      </c>
      <c r="CH54" s="467"/>
      <c r="CI54" s="254">
        <f t="shared" si="1"/>
        <v>0</v>
      </c>
      <c r="CJ54" s="251"/>
      <c r="CK54" s="254">
        <f t="shared" si="40"/>
        <v>0</v>
      </c>
      <c r="CL54" s="251"/>
      <c r="CM54" s="254">
        <f t="shared" si="41"/>
        <v>0</v>
      </c>
      <c r="CN54" s="251"/>
      <c r="CO54" s="254">
        <f t="shared" si="42"/>
        <v>0</v>
      </c>
      <c r="CP54" s="251"/>
      <c r="CQ54" s="254">
        <f t="shared" si="43"/>
        <v>0</v>
      </c>
      <c r="CR54" s="251"/>
      <c r="CS54" s="254">
        <f t="shared" si="44"/>
        <v>0</v>
      </c>
      <c r="CT54" s="251"/>
      <c r="CU54" s="254">
        <f t="shared" si="45"/>
        <v>0</v>
      </c>
      <c r="CV54" s="251"/>
      <c r="CW54" s="254">
        <f t="shared" si="46"/>
        <v>0</v>
      </c>
      <c r="CX54" s="254"/>
      <c r="CY54" s="254">
        <f t="shared" si="47"/>
        <v>0</v>
      </c>
      <c r="CZ54" s="254"/>
      <c r="DA54" s="254">
        <f t="shared" si="48"/>
        <v>0</v>
      </c>
      <c r="DB54" s="254"/>
      <c r="DC54" s="254">
        <f t="shared" si="49"/>
        <v>0</v>
      </c>
      <c r="DD54" s="254"/>
      <c r="DE54" s="254">
        <f t="shared" si="50"/>
        <v>0</v>
      </c>
      <c r="DF54" s="254"/>
      <c r="DG54" s="254">
        <f t="shared" si="51"/>
        <v>0</v>
      </c>
      <c r="DH54" s="254"/>
      <c r="DI54" s="254">
        <f t="shared" si="52"/>
        <v>0</v>
      </c>
      <c r="DJ54" s="254"/>
      <c r="DK54" s="254">
        <f t="shared" si="53"/>
        <v>0</v>
      </c>
      <c r="DL54" s="254"/>
      <c r="DM54" s="254">
        <f t="shared" si="54"/>
        <v>0</v>
      </c>
      <c r="DN54" s="254"/>
      <c r="DO54" s="254">
        <f t="shared" si="55"/>
        <v>0</v>
      </c>
      <c r="DP54" s="254"/>
      <c r="DQ54" s="254">
        <f t="shared" si="56"/>
        <v>0</v>
      </c>
      <c r="DR54" s="254"/>
      <c r="DS54" s="254">
        <f t="shared" si="57"/>
        <v>0</v>
      </c>
      <c r="DT54" s="254"/>
      <c r="DU54" s="254">
        <f t="shared" si="58"/>
        <v>0</v>
      </c>
      <c r="DV54" s="254"/>
      <c r="DW54" s="254">
        <f t="shared" si="59"/>
        <v>0</v>
      </c>
      <c r="DX54" s="254"/>
      <c r="DY54" s="254">
        <f t="shared" si="60"/>
        <v>0</v>
      </c>
      <c r="DZ54" s="254"/>
      <c r="EA54" s="254">
        <f t="shared" si="61"/>
        <v>0</v>
      </c>
      <c r="EB54" s="254"/>
      <c r="EC54" s="254">
        <f t="shared" si="62"/>
        <v>0</v>
      </c>
      <c r="ED54" s="254"/>
      <c r="EE54" s="254">
        <f t="shared" si="63"/>
        <v>0</v>
      </c>
      <c r="EF54" s="254"/>
      <c r="EG54" s="254">
        <f t="shared" si="64"/>
        <v>0</v>
      </c>
      <c r="EH54" s="254"/>
      <c r="EI54" s="254">
        <f t="shared" si="65"/>
        <v>0</v>
      </c>
      <c r="EJ54" s="254"/>
      <c r="EK54" s="254">
        <f t="shared" si="66"/>
        <v>0</v>
      </c>
      <c r="EL54" s="254"/>
      <c r="EM54" s="254">
        <f t="shared" si="67"/>
        <v>0</v>
      </c>
      <c r="EN54" s="254"/>
      <c r="EO54" s="254">
        <f t="shared" si="68"/>
        <v>0</v>
      </c>
      <c r="EP54" s="254"/>
      <c r="EQ54" s="254">
        <f t="shared" si="69"/>
        <v>0</v>
      </c>
      <c r="ER54" s="254"/>
      <c r="ES54" s="254">
        <f t="shared" si="70"/>
        <v>0</v>
      </c>
      <c r="ET54" s="254"/>
      <c r="EU54" s="254">
        <f t="shared" si="71"/>
        <v>0</v>
      </c>
      <c r="EV54" s="254"/>
      <c r="EW54" s="254">
        <f t="shared" si="72"/>
        <v>0</v>
      </c>
      <c r="EX54" s="254"/>
      <c r="EY54" s="254">
        <f t="shared" si="73"/>
        <v>0</v>
      </c>
      <c r="EZ54" s="254"/>
      <c r="FA54" s="254">
        <f t="shared" si="74"/>
        <v>0</v>
      </c>
      <c r="FB54" s="254"/>
      <c r="FC54" s="254">
        <f t="shared" si="75"/>
        <v>0</v>
      </c>
      <c r="FD54" s="254"/>
      <c r="FE54" s="254">
        <f t="shared" si="76"/>
        <v>0</v>
      </c>
      <c r="FF54" s="254"/>
      <c r="FG54" s="254">
        <f t="shared" si="77"/>
        <v>0</v>
      </c>
      <c r="FH54" s="254"/>
      <c r="FI54" s="254">
        <f t="shared" si="78"/>
        <v>0</v>
      </c>
      <c r="FJ54" s="254"/>
      <c r="FK54" s="254">
        <f t="shared" si="79"/>
        <v>0</v>
      </c>
      <c r="FL54" s="254"/>
      <c r="FM54" s="254">
        <f t="shared" si="80"/>
        <v>0</v>
      </c>
      <c r="FN54" s="254"/>
      <c r="FO54" s="254">
        <f t="shared" si="81"/>
        <v>0</v>
      </c>
      <c r="FP54" s="254"/>
      <c r="FQ54" s="254">
        <f t="shared" si="82"/>
        <v>0</v>
      </c>
      <c r="FR54" s="254"/>
      <c r="FS54" s="254">
        <f t="shared" si="83"/>
        <v>0</v>
      </c>
      <c r="FT54" s="254"/>
      <c r="FU54" s="254">
        <f t="shared" si="84"/>
        <v>0</v>
      </c>
      <c r="FV54" s="254"/>
      <c r="FW54" s="254">
        <f t="shared" si="85"/>
        <v>0</v>
      </c>
      <c r="FX54" s="254"/>
      <c r="FY54" s="254">
        <f t="shared" si="86"/>
        <v>0</v>
      </c>
      <c r="FZ54" s="254"/>
      <c r="GA54" s="254">
        <f t="shared" si="87"/>
        <v>0</v>
      </c>
      <c r="GB54" s="254"/>
      <c r="GC54" s="254">
        <f t="shared" si="88"/>
        <v>0</v>
      </c>
      <c r="GD54" s="254"/>
      <c r="GE54" s="254">
        <f t="shared" si="89"/>
        <v>0</v>
      </c>
      <c r="GF54" s="254"/>
      <c r="GG54" s="254">
        <f t="shared" si="90"/>
        <v>0</v>
      </c>
      <c r="GH54" s="254"/>
      <c r="GI54" s="254">
        <f t="shared" si="91"/>
        <v>0</v>
      </c>
      <c r="GJ54" s="254"/>
      <c r="GK54" s="254">
        <f t="shared" si="92"/>
        <v>0</v>
      </c>
      <c r="GL54" s="254"/>
      <c r="GM54" s="254">
        <f t="shared" si="93"/>
        <v>0</v>
      </c>
      <c r="GN54" s="254"/>
      <c r="GO54" s="254">
        <f t="shared" si="94"/>
        <v>0</v>
      </c>
      <c r="GP54" s="254"/>
      <c r="GQ54" s="254">
        <f t="shared" si="95"/>
        <v>0</v>
      </c>
      <c r="GR54" s="254"/>
      <c r="GS54" s="254">
        <f t="shared" si="96"/>
        <v>0</v>
      </c>
      <c r="GT54" s="254"/>
      <c r="GU54" s="254">
        <f t="shared" si="97"/>
        <v>0</v>
      </c>
      <c r="GV54" s="254"/>
      <c r="GW54" s="254">
        <f t="shared" si="98"/>
        <v>0</v>
      </c>
      <c r="GX54" s="254"/>
      <c r="GY54" s="254">
        <f t="shared" si="99"/>
        <v>0</v>
      </c>
      <c r="GZ54" s="236">
        <f t="shared" si="100"/>
        <v>0</v>
      </c>
      <c r="HA54" s="237">
        <f t="shared" si="101"/>
        <v>0</v>
      </c>
      <c r="HB54" s="107">
        <f t="shared" si="2"/>
        <v>0</v>
      </c>
      <c r="HC54" s="515"/>
    </row>
    <row r="55" spans="1:211">
      <c r="A55" s="457" t="s">
        <v>165</v>
      </c>
      <c r="B55" s="458"/>
      <c r="C55" s="448"/>
      <c r="D55" s="457"/>
      <c r="E55" s="456"/>
      <c r="F55" s="451"/>
      <c r="G55" s="459"/>
      <c r="H55" s="463"/>
      <c r="I55" s="254">
        <f t="shared" si="103"/>
        <v>0</v>
      </c>
      <c r="J55" s="462"/>
      <c r="K55" s="254">
        <f t="shared" si="102"/>
        <v>0</v>
      </c>
      <c r="L55" s="462"/>
      <c r="M55" s="254">
        <f t="shared" si="3"/>
        <v>0</v>
      </c>
      <c r="N55" s="462"/>
      <c r="O55" s="254">
        <f t="shared" si="4"/>
        <v>0</v>
      </c>
      <c r="P55" s="462"/>
      <c r="Q55" s="254">
        <f t="shared" si="5"/>
        <v>0</v>
      </c>
      <c r="R55" s="462"/>
      <c r="S55" s="254">
        <f t="shared" si="6"/>
        <v>0</v>
      </c>
      <c r="T55" s="467"/>
      <c r="U55" s="254">
        <f t="shared" si="7"/>
        <v>0</v>
      </c>
      <c r="V55" s="467"/>
      <c r="W55" s="254">
        <f t="shared" si="8"/>
        <v>0</v>
      </c>
      <c r="X55" s="467"/>
      <c r="Y55" s="254">
        <f t="shared" si="9"/>
        <v>0</v>
      </c>
      <c r="Z55" s="467"/>
      <c r="AA55" s="254">
        <f t="shared" si="10"/>
        <v>0</v>
      </c>
      <c r="AB55" s="467"/>
      <c r="AC55" s="254">
        <f t="shared" si="11"/>
        <v>0</v>
      </c>
      <c r="AD55" s="467"/>
      <c r="AE55" s="254">
        <f t="shared" si="12"/>
        <v>0</v>
      </c>
      <c r="AF55" s="467"/>
      <c r="AG55" s="254">
        <f t="shared" si="13"/>
        <v>0</v>
      </c>
      <c r="AH55" s="467"/>
      <c r="AI55" s="254">
        <f t="shared" si="14"/>
        <v>0</v>
      </c>
      <c r="AJ55" s="467"/>
      <c r="AK55" s="254">
        <f t="shared" si="15"/>
        <v>0</v>
      </c>
      <c r="AL55" s="467"/>
      <c r="AM55" s="254">
        <f t="shared" si="16"/>
        <v>0</v>
      </c>
      <c r="AN55" s="467"/>
      <c r="AO55" s="254">
        <f t="shared" si="17"/>
        <v>0</v>
      </c>
      <c r="AP55" s="467"/>
      <c r="AQ55" s="254">
        <f t="shared" si="18"/>
        <v>0</v>
      </c>
      <c r="AR55" s="467"/>
      <c r="AS55" s="254">
        <f t="shared" si="19"/>
        <v>0</v>
      </c>
      <c r="AT55" s="467"/>
      <c r="AU55" s="254">
        <f t="shared" si="20"/>
        <v>0</v>
      </c>
      <c r="AV55" s="463"/>
      <c r="AW55" s="254">
        <f t="shared" si="21"/>
        <v>0</v>
      </c>
      <c r="AX55" s="463"/>
      <c r="AY55" s="254">
        <f t="shared" si="22"/>
        <v>0</v>
      </c>
      <c r="AZ55" s="467"/>
      <c r="BA55" s="254">
        <f t="shared" si="23"/>
        <v>0</v>
      </c>
      <c r="BB55" s="467"/>
      <c r="BC55" s="254">
        <f t="shared" si="24"/>
        <v>0</v>
      </c>
      <c r="BD55" s="467"/>
      <c r="BE55" s="254">
        <f t="shared" si="25"/>
        <v>0</v>
      </c>
      <c r="BF55" s="467"/>
      <c r="BG55" s="254">
        <f t="shared" si="26"/>
        <v>0</v>
      </c>
      <c r="BH55" s="467"/>
      <c r="BI55" s="254">
        <f t="shared" si="27"/>
        <v>0</v>
      </c>
      <c r="BJ55" s="467"/>
      <c r="BK55" s="254">
        <f t="shared" si="28"/>
        <v>0</v>
      </c>
      <c r="BL55" s="467"/>
      <c r="BM55" s="254">
        <f t="shared" si="29"/>
        <v>0</v>
      </c>
      <c r="BN55" s="467"/>
      <c r="BO55" s="254">
        <f t="shared" si="30"/>
        <v>0</v>
      </c>
      <c r="BP55" s="467"/>
      <c r="BQ55" s="254">
        <f t="shared" si="31"/>
        <v>0</v>
      </c>
      <c r="BR55" s="469"/>
      <c r="BS55" s="254">
        <f t="shared" si="32"/>
        <v>0</v>
      </c>
      <c r="BT55" s="467"/>
      <c r="BU55" s="254">
        <f t="shared" si="33"/>
        <v>0</v>
      </c>
      <c r="BV55" s="467"/>
      <c r="BW55" s="254">
        <f t="shared" si="34"/>
        <v>0</v>
      </c>
      <c r="BX55" s="467"/>
      <c r="BY55" s="254">
        <f t="shared" si="35"/>
        <v>0</v>
      </c>
      <c r="BZ55" s="467"/>
      <c r="CA55" s="254">
        <f t="shared" si="36"/>
        <v>0</v>
      </c>
      <c r="CB55" s="467"/>
      <c r="CC55" s="254">
        <f t="shared" si="37"/>
        <v>0</v>
      </c>
      <c r="CD55" s="467"/>
      <c r="CE55" s="254">
        <f t="shared" si="38"/>
        <v>0</v>
      </c>
      <c r="CF55" s="467"/>
      <c r="CG55" s="254">
        <f t="shared" si="39"/>
        <v>0</v>
      </c>
      <c r="CH55" s="467"/>
      <c r="CI55" s="254">
        <f t="shared" si="1"/>
        <v>0</v>
      </c>
      <c r="CJ55" s="251"/>
      <c r="CK55" s="254">
        <f t="shared" si="40"/>
        <v>0</v>
      </c>
      <c r="CL55" s="251"/>
      <c r="CM55" s="254">
        <f t="shared" si="41"/>
        <v>0</v>
      </c>
      <c r="CN55" s="251"/>
      <c r="CO55" s="254">
        <f t="shared" si="42"/>
        <v>0</v>
      </c>
      <c r="CP55" s="251"/>
      <c r="CQ55" s="254">
        <f t="shared" si="43"/>
        <v>0</v>
      </c>
      <c r="CR55" s="251"/>
      <c r="CS55" s="254">
        <f t="shared" si="44"/>
        <v>0</v>
      </c>
      <c r="CT55" s="251"/>
      <c r="CU55" s="254">
        <f t="shared" si="45"/>
        <v>0</v>
      </c>
      <c r="CV55" s="251"/>
      <c r="CW55" s="254">
        <f t="shared" si="46"/>
        <v>0</v>
      </c>
      <c r="CX55" s="254"/>
      <c r="CY55" s="254">
        <f t="shared" si="47"/>
        <v>0</v>
      </c>
      <c r="CZ55" s="254"/>
      <c r="DA55" s="254">
        <f t="shared" si="48"/>
        <v>0</v>
      </c>
      <c r="DB55" s="254"/>
      <c r="DC55" s="254">
        <f t="shared" si="49"/>
        <v>0</v>
      </c>
      <c r="DD55" s="254"/>
      <c r="DE55" s="254">
        <f t="shared" si="50"/>
        <v>0</v>
      </c>
      <c r="DF55" s="254"/>
      <c r="DG55" s="254">
        <f t="shared" si="51"/>
        <v>0</v>
      </c>
      <c r="DH55" s="254"/>
      <c r="DI55" s="254">
        <f t="shared" si="52"/>
        <v>0</v>
      </c>
      <c r="DJ55" s="254"/>
      <c r="DK55" s="254">
        <f t="shared" si="53"/>
        <v>0</v>
      </c>
      <c r="DL55" s="254"/>
      <c r="DM55" s="254">
        <f t="shared" si="54"/>
        <v>0</v>
      </c>
      <c r="DN55" s="254"/>
      <c r="DO55" s="254">
        <f t="shared" si="55"/>
        <v>0</v>
      </c>
      <c r="DP55" s="254"/>
      <c r="DQ55" s="254">
        <f t="shared" si="56"/>
        <v>0</v>
      </c>
      <c r="DR55" s="254"/>
      <c r="DS55" s="254">
        <f t="shared" si="57"/>
        <v>0</v>
      </c>
      <c r="DT55" s="254"/>
      <c r="DU55" s="254">
        <f t="shared" si="58"/>
        <v>0</v>
      </c>
      <c r="DV55" s="254"/>
      <c r="DW55" s="254">
        <f t="shared" si="59"/>
        <v>0</v>
      </c>
      <c r="DX55" s="254"/>
      <c r="DY55" s="254">
        <f t="shared" si="60"/>
        <v>0</v>
      </c>
      <c r="DZ55" s="254"/>
      <c r="EA55" s="254">
        <f t="shared" si="61"/>
        <v>0</v>
      </c>
      <c r="EB55" s="254"/>
      <c r="EC55" s="254">
        <f t="shared" si="62"/>
        <v>0</v>
      </c>
      <c r="ED55" s="254"/>
      <c r="EE55" s="254">
        <f t="shared" si="63"/>
        <v>0</v>
      </c>
      <c r="EF55" s="254"/>
      <c r="EG55" s="254">
        <f t="shared" si="64"/>
        <v>0</v>
      </c>
      <c r="EH55" s="254"/>
      <c r="EI55" s="254">
        <f t="shared" si="65"/>
        <v>0</v>
      </c>
      <c r="EJ55" s="254"/>
      <c r="EK55" s="254">
        <f t="shared" si="66"/>
        <v>0</v>
      </c>
      <c r="EL55" s="254"/>
      <c r="EM55" s="254">
        <f t="shared" si="67"/>
        <v>0</v>
      </c>
      <c r="EN55" s="254"/>
      <c r="EO55" s="254">
        <f t="shared" si="68"/>
        <v>0</v>
      </c>
      <c r="EP55" s="254"/>
      <c r="EQ55" s="254">
        <f t="shared" si="69"/>
        <v>0</v>
      </c>
      <c r="ER55" s="254"/>
      <c r="ES55" s="254">
        <f t="shared" si="70"/>
        <v>0</v>
      </c>
      <c r="ET55" s="254"/>
      <c r="EU55" s="254">
        <f t="shared" si="71"/>
        <v>0</v>
      </c>
      <c r="EV55" s="254"/>
      <c r="EW55" s="254">
        <f t="shared" si="72"/>
        <v>0</v>
      </c>
      <c r="EX55" s="254"/>
      <c r="EY55" s="254">
        <f t="shared" si="73"/>
        <v>0</v>
      </c>
      <c r="EZ55" s="254"/>
      <c r="FA55" s="254">
        <f t="shared" si="74"/>
        <v>0</v>
      </c>
      <c r="FB55" s="254"/>
      <c r="FC55" s="254">
        <f t="shared" si="75"/>
        <v>0</v>
      </c>
      <c r="FD55" s="254"/>
      <c r="FE55" s="254">
        <f t="shared" si="76"/>
        <v>0</v>
      </c>
      <c r="FF55" s="254"/>
      <c r="FG55" s="254">
        <f t="shared" si="77"/>
        <v>0</v>
      </c>
      <c r="FH55" s="254"/>
      <c r="FI55" s="254">
        <f t="shared" si="78"/>
        <v>0</v>
      </c>
      <c r="FJ55" s="254"/>
      <c r="FK55" s="254">
        <f t="shared" si="79"/>
        <v>0</v>
      </c>
      <c r="FL55" s="254"/>
      <c r="FM55" s="254">
        <f t="shared" si="80"/>
        <v>0</v>
      </c>
      <c r="FN55" s="254"/>
      <c r="FO55" s="254">
        <f t="shared" si="81"/>
        <v>0</v>
      </c>
      <c r="FP55" s="254"/>
      <c r="FQ55" s="254">
        <f t="shared" si="82"/>
        <v>0</v>
      </c>
      <c r="FR55" s="254"/>
      <c r="FS55" s="254">
        <f t="shared" si="83"/>
        <v>0</v>
      </c>
      <c r="FT55" s="254"/>
      <c r="FU55" s="254">
        <f t="shared" si="84"/>
        <v>0</v>
      </c>
      <c r="FV55" s="254"/>
      <c r="FW55" s="254">
        <f t="shared" si="85"/>
        <v>0</v>
      </c>
      <c r="FX55" s="254"/>
      <c r="FY55" s="254">
        <f t="shared" si="86"/>
        <v>0</v>
      </c>
      <c r="FZ55" s="254"/>
      <c r="GA55" s="254">
        <f t="shared" si="87"/>
        <v>0</v>
      </c>
      <c r="GB55" s="254"/>
      <c r="GC55" s="254">
        <f t="shared" si="88"/>
        <v>0</v>
      </c>
      <c r="GD55" s="254"/>
      <c r="GE55" s="254">
        <f t="shared" si="89"/>
        <v>0</v>
      </c>
      <c r="GF55" s="254"/>
      <c r="GG55" s="254">
        <f t="shared" si="90"/>
        <v>0</v>
      </c>
      <c r="GH55" s="254"/>
      <c r="GI55" s="254">
        <f t="shared" si="91"/>
        <v>0</v>
      </c>
      <c r="GJ55" s="254"/>
      <c r="GK55" s="254">
        <f t="shared" si="92"/>
        <v>0</v>
      </c>
      <c r="GL55" s="254"/>
      <c r="GM55" s="254">
        <f t="shared" si="93"/>
        <v>0</v>
      </c>
      <c r="GN55" s="254"/>
      <c r="GO55" s="254">
        <f t="shared" si="94"/>
        <v>0</v>
      </c>
      <c r="GP55" s="254"/>
      <c r="GQ55" s="254">
        <f t="shared" si="95"/>
        <v>0</v>
      </c>
      <c r="GR55" s="254"/>
      <c r="GS55" s="254">
        <f t="shared" si="96"/>
        <v>0</v>
      </c>
      <c r="GT55" s="254"/>
      <c r="GU55" s="254">
        <f t="shared" si="97"/>
        <v>0</v>
      </c>
      <c r="GV55" s="254"/>
      <c r="GW55" s="254">
        <f t="shared" si="98"/>
        <v>0</v>
      </c>
      <c r="GX55" s="254"/>
      <c r="GY55" s="254">
        <f t="shared" si="99"/>
        <v>0</v>
      </c>
      <c r="GZ55" s="236">
        <f t="shared" si="100"/>
        <v>0</v>
      </c>
      <c r="HA55" s="237">
        <f t="shared" si="101"/>
        <v>0</v>
      </c>
      <c r="HB55" s="107">
        <f t="shared" si="2"/>
        <v>0</v>
      </c>
      <c r="HC55" s="515"/>
    </row>
    <row r="56" spans="1:211">
      <c r="A56" s="457" t="s">
        <v>166</v>
      </c>
      <c r="B56" s="458"/>
      <c r="C56" s="448"/>
      <c r="D56" s="457"/>
      <c r="E56" s="456"/>
      <c r="F56" s="451"/>
      <c r="G56" s="459"/>
      <c r="H56" s="463"/>
      <c r="I56" s="254">
        <f t="shared" si="103"/>
        <v>0</v>
      </c>
      <c r="J56" s="462"/>
      <c r="K56" s="254">
        <f t="shared" si="102"/>
        <v>0</v>
      </c>
      <c r="L56" s="462"/>
      <c r="M56" s="254">
        <f t="shared" si="3"/>
        <v>0</v>
      </c>
      <c r="N56" s="462"/>
      <c r="O56" s="254">
        <f t="shared" si="4"/>
        <v>0</v>
      </c>
      <c r="P56" s="462"/>
      <c r="Q56" s="254">
        <f t="shared" si="5"/>
        <v>0</v>
      </c>
      <c r="R56" s="462"/>
      <c r="S56" s="254">
        <f t="shared" si="6"/>
        <v>0</v>
      </c>
      <c r="T56" s="467"/>
      <c r="U56" s="254">
        <f t="shared" si="7"/>
        <v>0</v>
      </c>
      <c r="V56" s="467"/>
      <c r="W56" s="254">
        <f t="shared" si="8"/>
        <v>0</v>
      </c>
      <c r="X56" s="467"/>
      <c r="Y56" s="254">
        <f t="shared" si="9"/>
        <v>0</v>
      </c>
      <c r="Z56" s="467"/>
      <c r="AA56" s="254">
        <f t="shared" si="10"/>
        <v>0</v>
      </c>
      <c r="AB56" s="467"/>
      <c r="AC56" s="254">
        <f t="shared" si="11"/>
        <v>0</v>
      </c>
      <c r="AD56" s="467"/>
      <c r="AE56" s="254">
        <f t="shared" si="12"/>
        <v>0</v>
      </c>
      <c r="AF56" s="467"/>
      <c r="AG56" s="254">
        <f t="shared" si="13"/>
        <v>0</v>
      </c>
      <c r="AH56" s="467"/>
      <c r="AI56" s="254">
        <f t="shared" si="14"/>
        <v>0</v>
      </c>
      <c r="AJ56" s="467"/>
      <c r="AK56" s="254">
        <f t="shared" si="15"/>
        <v>0</v>
      </c>
      <c r="AL56" s="467"/>
      <c r="AM56" s="254">
        <f t="shared" si="16"/>
        <v>0</v>
      </c>
      <c r="AN56" s="467"/>
      <c r="AO56" s="254">
        <f t="shared" si="17"/>
        <v>0</v>
      </c>
      <c r="AP56" s="467"/>
      <c r="AQ56" s="254">
        <f t="shared" si="18"/>
        <v>0</v>
      </c>
      <c r="AR56" s="467"/>
      <c r="AS56" s="254">
        <f t="shared" si="19"/>
        <v>0</v>
      </c>
      <c r="AT56" s="467"/>
      <c r="AU56" s="254">
        <f t="shared" si="20"/>
        <v>0</v>
      </c>
      <c r="AV56" s="463"/>
      <c r="AW56" s="254">
        <f t="shared" si="21"/>
        <v>0</v>
      </c>
      <c r="AX56" s="463"/>
      <c r="AY56" s="254">
        <f t="shared" si="22"/>
        <v>0</v>
      </c>
      <c r="AZ56" s="467"/>
      <c r="BA56" s="254">
        <f t="shared" si="23"/>
        <v>0</v>
      </c>
      <c r="BB56" s="467"/>
      <c r="BC56" s="254">
        <f t="shared" si="24"/>
        <v>0</v>
      </c>
      <c r="BD56" s="467"/>
      <c r="BE56" s="254">
        <f t="shared" si="25"/>
        <v>0</v>
      </c>
      <c r="BF56" s="467"/>
      <c r="BG56" s="254">
        <f t="shared" si="26"/>
        <v>0</v>
      </c>
      <c r="BH56" s="467"/>
      <c r="BI56" s="254">
        <f t="shared" si="27"/>
        <v>0</v>
      </c>
      <c r="BJ56" s="467"/>
      <c r="BK56" s="254">
        <f t="shared" si="28"/>
        <v>0</v>
      </c>
      <c r="BL56" s="467"/>
      <c r="BM56" s="254">
        <f t="shared" si="29"/>
        <v>0</v>
      </c>
      <c r="BN56" s="467"/>
      <c r="BO56" s="254">
        <f t="shared" si="30"/>
        <v>0</v>
      </c>
      <c r="BP56" s="467"/>
      <c r="BQ56" s="254">
        <f t="shared" si="31"/>
        <v>0</v>
      </c>
      <c r="BR56" s="467"/>
      <c r="BS56" s="254">
        <f t="shared" si="32"/>
        <v>0</v>
      </c>
      <c r="BT56" s="467"/>
      <c r="BU56" s="254">
        <f t="shared" si="33"/>
        <v>0</v>
      </c>
      <c r="BV56" s="467"/>
      <c r="BW56" s="254">
        <f t="shared" si="34"/>
        <v>0</v>
      </c>
      <c r="BX56" s="467"/>
      <c r="BY56" s="254">
        <f t="shared" si="35"/>
        <v>0</v>
      </c>
      <c r="BZ56" s="467"/>
      <c r="CA56" s="254">
        <f t="shared" si="36"/>
        <v>0</v>
      </c>
      <c r="CB56" s="467"/>
      <c r="CC56" s="254">
        <f t="shared" si="37"/>
        <v>0</v>
      </c>
      <c r="CD56" s="467"/>
      <c r="CE56" s="254">
        <f t="shared" si="38"/>
        <v>0</v>
      </c>
      <c r="CF56" s="467"/>
      <c r="CG56" s="254">
        <f t="shared" si="39"/>
        <v>0</v>
      </c>
      <c r="CH56" s="467"/>
      <c r="CI56" s="254">
        <f t="shared" si="1"/>
        <v>0</v>
      </c>
      <c r="CJ56" s="251"/>
      <c r="CK56" s="254">
        <f t="shared" si="40"/>
        <v>0</v>
      </c>
      <c r="CL56" s="251"/>
      <c r="CM56" s="254">
        <f t="shared" si="41"/>
        <v>0</v>
      </c>
      <c r="CN56" s="251"/>
      <c r="CO56" s="254">
        <f t="shared" si="42"/>
        <v>0</v>
      </c>
      <c r="CP56" s="251"/>
      <c r="CQ56" s="254">
        <f t="shared" si="43"/>
        <v>0</v>
      </c>
      <c r="CR56" s="251"/>
      <c r="CS56" s="254">
        <f t="shared" si="44"/>
        <v>0</v>
      </c>
      <c r="CT56" s="251"/>
      <c r="CU56" s="254">
        <f t="shared" si="45"/>
        <v>0</v>
      </c>
      <c r="CV56" s="251"/>
      <c r="CW56" s="254">
        <f t="shared" si="46"/>
        <v>0</v>
      </c>
      <c r="CX56" s="254"/>
      <c r="CY56" s="254">
        <f t="shared" si="47"/>
        <v>0</v>
      </c>
      <c r="CZ56" s="254"/>
      <c r="DA56" s="254">
        <f t="shared" si="48"/>
        <v>0</v>
      </c>
      <c r="DB56" s="254"/>
      <c r="DC56" s="254">
        <f t="shared" si="49"/>
        <v>0</v>
      </c>
      <c r="DD56" s="254"/>
      <c r="DE56" s="254">
        <f t="shared" si="50"/>
        <v>0</v>
      </c>
      <c r="DF56" s="254"/>
      <c r="DG56" s="254">
        <f t="shared" si="51"/>
        <v>0</v>
      </c>
      <c r="DH56" s="254"/>
      <c r="DI56" s="254">
        <f t="shared" si="52"/>
        <v>0</v>
      </c>
      <c r="DJ56" s="254"/>
      <c r="DK56" s="254">
        <f t="shared" si="53"/>
        <v>0</v>
      </c>
      <c r="DL56" s="254"/>
      <c r="DM56" s="254">
        <f t="shared" si="54"/>
        <v>0</v>
      </c>
      <c r="DN56" s="254"/>
      <c r="DO56" s="254">
        <f t="shared" si="55"/>
        <v>0</v>
      </c>
      <c r="DP56" s="254"/>
      <c r="DQ56" s="254">
        <f t="shared" si="56"/>
        <v>0</v>
      </c>
      <c r="DR56" s="254"/>
      <c r="DS56" s="254">
        <f t="shared" si="57"/>
        <v>0</v>
      </c>
      <c r="DT56" s="254"/>
      <c r="DU56" s="254">
        <f t="shared" si="58"/>
        <v>0</v>
      </c>
      <c r="DV56" s="254"/>
      <c r="DW56" s="254">
        <f t="shared" si="59"/>
        <v>0</v>
      </c>
      <c r="DX56" s="254"/>
      <c r="DY56" s="254">
        <f t="shared" si="60"/>
        <v>0</v>
      </c>
      <c r="DZ56" s="254"/>
      <c r="EA56" s="254">
        <f t="shared" si="61"/>
        <v>0</v>
      </c>
      <c r="EB56" s="254"/>
      <c r="EC56" s="254">
        <f t="shared" si="62"/>
        <v>0</v>
      </c>
      <c r="ED56" s="254"/>
      <c r="EE56" s="254">
        <f t="shared" si="63"/>
        <v>0</v>
      </c>
      <c r="EF56" s="254"/>
      <c r="EG56" s="254">
        <f t="shared" si="64"/>
        <v>0</v>
      </c>
      <c r="EH56" s="254"/>
      <c r="EI56" s="254">
        <f t="shared" si="65"/>
        <v>0</v>
      </c>
      <c r="EJ56" s="254"/>
      <c r="EK56" s="254">
        <f t="shared" si="66"/>
        <v>0</v>
      </c>
      <c r="EL56" s="254"/>
      <c r="EM56" s="254">
        <f t="shared" si="67"/>
        <v>0</v>
      </c>
      <c r="EN56" s="254"/>
      <c r="EO56" s="254">
        <f t="shared" si="68"/>
        <v>0</v>
      </c>
      <c r="EP56" s="254"/>
      <c r="EQ56" s="254">
        <f t="shared" si="69"/>
        <v>0</v>
      </c>
      <c r="ER56" s="254"/>
      <c r="ES56" s="254">
        <f t="shared" si="70"/>
        <v>0</v>
      </c>
      <c r="ET56" s="254"/>
      <c r="EU56" s="254">
        <f t="shared" si="71"/>
        <v>0</v>
      </c>
      <c r="EV56" s="254"/>
      <c r="EW56" s="254">
        <f t="shared" si="72"/>
        <v>0</v>
      </c>
      <c r="EX56" s="254"/>
      <c r="EY56" s="254">
        <f t="shared" si="73"/>
        <v>0</v>
      </c>
      <c r="EZ56" s="254"/>
      <c r="FA56" s="254">
        <f t="shared" si="74"/>
        <v>0</v>
      </c>
      <c r="FB56" s="254"/>
      <c r="FC56" s="254">
        <f t="shared" si="75"/>
        <v>0</v>
      </c>
      <c r="FD56" s="254"/>
      <c r="FE56" s="254">
        <f t="shared" si="76"/>
        <v>0</v>
      </c>
      <c r="FF56" s="254"/>
      <c r="FG56" s="254">
        <f t="shared" si="77"/>
        <v>0</v>
      </c>
      <c r="FH56" s="254"/>
      <c r="FI56" s="254">
        <f t="shared" si="78"/>
        <v>0</v>
      </c>
      <c r="FJ56" s="254"/>
      <c r="FK56" s="254">
        <f t="shared" si="79"/>
        <v>0</v>
      </c>
      <c r="FL56" s="254"/>
      <c r="FM56" s="254">
        <f t="shared" si="80"/>
        <v>0</v>
      </c>
      <c r="FN56" s="254"/>
      <c r="FO56" s="254">
        <f t="shared" si="81"/>
        <v>0</v>
      </c>
      <c r="FP56" s="254"/>
      <c r="FQ56" s="254">
        <f t="shared" si="82"/>
        <v>0</v>
      </c>
      <c r="FR56" s="254"/>
      <c r="FS56" s="254">
        <f t="shared" si="83"/>
        <v>0</v>
      </c>
      <c r="FT56" s="254"/>
      <c r="FU56" s="254">
        <f t="shared" si="84"/>
        <v>0</v>
      </c>
      <c r="FV56" s="254"/>
      <c r="FW56" s="254">
        <f t="shared" si="85"/>
        <v>0</v>
      </c>
      <c r="FX56" s="254"/>
      <c r="FY56" s="254">
        <f t="shared" si="86"/>
        <v>0</v>
      </c>
      <c r="FZ56" s="254"/>
      <c r="GA56" s="254">
        <f t="shared" si="87"/>
        <v>0</v>
      </c>
      <c r="GB56" s="254"/>
      <c r="GC56" s="254">
        <f t="shared" si="88"/>
        <v>0</v>
      </c>
      <c r="GD56" s="254"/>
      <c r="GE56" s="254">
        <f t="shared" si="89"/>
        <v>0</v>
      </c>
      <c r="GF56" s="254"/>
      <c r="GG56" s="254">
        <f t="shared" si="90"/>
        <v>0</v>
      </c>
      <c r="GH56" s="254"/>
      <c r="GI56" s="254">
        <f t="shared" si="91"/>
        <v>0</v>
      </c>
      <c r="GJ56" s="254"/>
      <c r="GK56" s="254">
        <f t="shared" si="92"/>
        <v>0</v>
      </c>
      <c r="GL56" s="254"/>
      <c r="GM56" s="254">
        <f t="shared" si="93"/>
        <v>0</v>
      </c>
      <c r="GN56" s="254"/>
      <c r="GO56" s="254">
        <f t="shared" si="94"/>
        <v>0</v>
      </c>
      <c r="GP56" s="254"/>
      <c r="GQ56" s="254">
        <f t="shared" si="95"/>
        <v>0</v>
      </c>
      <c r="GR56" s="254"/>
      <c r="GS56" s="254">
        <f t="shared" si="96"/>
        <v>0</v>
      </c>
      <c r="GT56" s="254"/>
      <c r="GU56" s="254">
        <f t="shared" si="97"/>
        <v>0</v>
      </c>
      <c r="GV56" s="254"/>
      <c r="GW56" s="254">
        <f t="shared" si="98"/>
        <v>0</v>
      </c>
      <c r="GX56" s="254"/>
      <c r="GY56" s="254">
        <f t="shared" si="99"/>
        <v>0</v>
      </c>
      <c r="GZ56" s="236">
        <f t="shared" si="100"/>
        <v>0</v>
      </c>
      <c r="HA56" s="237">
        <f t="shared" si="101"/>
        <v>0</v>
      </c>
      <c r="HB56" s="107">
        <f t="shared" si="2"/>
        <v>0</v>
      </c>
      <c r="HC56" s="515"/>
    </row>
    <row r="57" spans="1:211">
      <c r="A57" s="457" t="s">
        <v>167</v>
      </c>
      <c r="B57" s="458"/>
      <c r="C57" s="448"/>
      <c r="D57" s="457"/>
      <c r="E57" s="456"/>
      <c r="F57" s="451"/>
      <c r="G57" s="459"/>
      <c r="H57" s="463"/>
      <c r="I57" s="254">
        <f t="shared" si="103"/>
        <v>0</v>
      </c>
      <c r="J57" s="462"/>
      <c r="K57" s="254">
        <f t="shared" si="102"/>
        <v>0</v>
      </c>
      <c r="L57" s="462"/>
      <c r="M57" s="254">
        <f t="shared" si="3"/>
        <v>0</v>
      </c>
      <c r="N57" s="462"/>
      <c r="O57" s="254">
        <f t="shared" si="4"/>
        <v>0</v>
      </c>
      <c r="P57" s="462"/>
      <c r="Q57" s="254">
        <f t="shared" si="5"/>
        <v>0</v>
      </c>
      <c r="R57" s="462"/>
      <c r="S57" s="254">
        <f t="shared" si="6"/>
        <v>0</v>
      </c>
      <c r="T57" s="467"/>
      <c r="U57" s="254">
        <f t="shared" si="7"/>
        <v>0</v>
      </c>
      <c r="V57" s="467"/>
      <c r="W57" s="254">
        <f t="shared" si="8"/>
        <v>0</v>
      </c>
      <c r="X57" s="467"/>
      <c r="Y57" s="254">
        <f t="shared" si="9"/>
        <v>0</v>
      </c>
      <c r="Z57" s="467"/>
      <c r="AA57" s="254">
        <f t="shared" si="10"/>
        <v>0</v>
      </c>
      <c r="AB57" s="467"/>
      <c r="AC57" s="254">
        <f t="shared" si="11"/>
        <v>0</v>
      </c>
      <c r="AD57" s="467"/>
      <c r="AE57" s="254">
        <f t="shared" si="12"/>
        <v>0</v>
      </c>
      <c r="AF57" s="467"/>
      <c r="AG57" s="254">
        <f t="shared" si="13"/>
        <v>0</v>
      </c>
      <c r="AH57" s="467"/>
      <c r="AI57" s="254">
        <f t="shared" si="14"/>
        <v>0</v>
      </c>
      <c r="AJ57" s="467"/>
      <c r="AK57" s="254">
        <f t="shared" si="15"/>
        <v>0</v>
      </c>
      <c r="AL57" s="467"/>
      <c r="AM57" s="254">
        <f t="shared" si="16"/>
        <v>0</v>
      </c>
      <c r="AN57" s="467"/>
      <c r="AO57" s="254">
        <f t="shared" si="17"/>
        <v>0</v>
      </c>
      <c r="AP57" s="467"/>
      <c r="AQ57" s="254">
        <f t="shared" si="18"/>
        <v>0</v>
      </c>
      <c r="AR57" s="467"/>
      <c r="AS57" s="254">
        <f t="shared" si="19"/>
        <v>0</v>
      </c>
      <c r="AT57" s="467"/>
      <c r="AU57" s="254">
        <f t="shared" si="20"/>
        <v>0</v>
      </c>
      <c r="AV57" s="463"/>
      <c r="AW57" s="254">
        <f t="shared" si="21"/>
        <v>0</v>
      </c>
      <c r="AX57" s="463"/>
      <c r="AY57" s="254">
        <f t="shared" si="22"/>
        <v>0</v>
      </c>
      <c r="AZ57" s="467"/>
      <c r="BA57" s="254">
        <f t="shared" si="23"/>
        <v>0</v>
      </c>
      <c r="BB57" s="467"/>
      <c r="BC57" s="254">
        <f t="shared" si="24"/>
        <v>0</v>
      </c>
      <c r="BD57" s="467"/>
      <c r="BE57" s="254">
        <f t="shared" si="25"/>
        <v>0</v>
      </c>
      <c r="BF57" s="467"/>
      <c r="BG57" s="254">
        <f t="shared" si="26"/>
        <v>0</v>
      </c>
      <c r="BH57" s="467"/>
      <c r="BI57" s="254">
        <f t="shared" si="27"/>
        <v>0</v>
      </c>
      <c r="BJ57" s="467"/>
      <c r="BK57" s="254">
        <f t="shared" si="28"/>
        <v>0</v>
      </c>
      <c r="BL57" s="467"/>
      <c r="BM57" s="254">
        <f t="shared" si="29"/>
        <v>0</v>
      </c>
      <c r="BN57" s="467"/>
      <c r="BO57" s="254">
        <f t="shared" si="30"/>
        <v>0</v>
      </c>
      <c r="BP57" s="467"/>
      <c r="BQ57" s="254">
        <f t="shared" si="31"/>
        <v>0</v>
      </c>
      <c r="BR57" s="467"/>
      <c r="BS57" s="254">
        <f t="shared" si="32"/>
        <v>0</v>
      </c>
      <c r="BT57" s="467"/>
      <c r="BU57" s="254">
        <f t="shared" si="33"/>
        <v>0</v>
      </c>
      <c r="BV57" s="467"/>
      <c r="BW57" s="254">
        <f t="shared" si="34"/>
        <v>0</v>
      </c>
      <c r="BX57" s="467"/>
      <c r="BY57" s="254">
        <f t="shared" si="35"/>
        <v>0</v>
      </c>
      <c r="BZ57" s="467"/>
      <c r="CA57" s="254">
        <f t="shared" si="36"/>
        <v>0</v>
      </c>
      <c r="CB57" s="467"/>
      <c r="CC57" s="254">
        <f t="shared" si="37"/>
        <v>0</v>
      </c>
      <c r="CD57" s="467"/>
      <c r="CE57" s="254">
        <f t="shared" si="38"/>
        <v>0</v>
      </c>
      <c r="CF57" s="467"/>
      <c r="CG57" s="254">
        <f t="shared" si="39"/>
        <v>0</v>
      </c>
      <c r="CH57" s="467"/>
      <c r="CI57" s="254">
        <f t="shared" si="1"/>
        <v>0</v>
      </c>
      <c r="CJ57" s="251"/>
      <c r="CK57" s="254">
        <f t="shared" si="40"/>
        <v>0</v>
      </c>
      <c r="CL57" s="251"/>
      <c r="CM57" s="254">
        <f t="shared" si="41"/>
        <v>0</v>
      </c>
      <c r="CN57" s="251"/>
      <c r="CO57" s="254">
        <f t="shared" si="42"/>
        <v>0</v>
      </c>
      <c r="CP57" s="251"/>
      <c r="CQ57" s="254">
        <f t="shared" si="43"/>
        <v>0</v>
      </c>
      <c r="CR57" s="251"/>
      <c r="CS57" s="254">
        <f t="shared" si="44"/>
        <v>0</v>
      </c>
      <c r="CT57" s="251"/>
      <c r="CU57" s="254">
        <f t="shared" si="45"/>
        <v>0</v>
      </c>
      <c r="CV57" s="251"/>
      <c r="CW57" s="254">
        <f t="shared" si="46"/>
        <v>0</v>
      </c>
      <c r="CX57" s="254"/>
      <c r="CY57" s="254">
        <f t="shared" si="47"/>
        <v>0</v>
      </c>
      <c r="CZ57" s="254"/>
      <c r="DA57" s="254">
        <f t="shared" si="48"/>
        <v>0</v>
      </c>
      <c r="DB57" s="254"/>
      <c r="DC57" s="254">
        <f t="shared" si="49"/>
        <v>0</v>
      </c>
      <c r="DD57" s="254"/>
      <c r="DE57" s="254">
        <f>DD57*$G57</f>
        <v>0</v>
      </c>
      <c r="DF57" s="254"/>
      <c r="DG57" s="254">
        <f t="shared" si="51"/>
        <v>0</v>
      </c>
      <c r="DH57" s="254"/>
      <c r="DI57" s="254">
        <f t="shared" si="52"/>
        <v>0</v>
      </c>
      <c r="DJ57" s="254"/>
      <c r="DK57" s="254">
        <f t="shared" si="53"/>
        <v>0</v>
      </c>
      <c r="DL57" s="254"/>
      <c r="DM57" s="254">
        <f t="shared" si="54"/>
        <v>0</v>
      </c>
      <c r="DN57" s="254"/>
      <c r="DO57" s="254">
        <f t="shared" si="55"/>
        <v>0</v>
      </c>
      <c r="DP57" s="254"/>
      <c r="DQ57" s="254">
        <f t="shared" si="56"/>
        <v>0</v>
      </c>
      <c r="DR57" s="254"/>
      <c r="DS57" s="254">
        <f t="shared" si="57"/>
        <v>0</v>
      </c>
      <c r="DT57" s="254"/>
      <c r="DU57" s="254">
        <f t="shared" si="58"/>
        <v>0</v>
      </c>
      <c r="DV57" s="254"/>
      <c r="DW57" s="254">
        <f t="shared" si="59"/>
        <v>0</v>
      </c>
      <c r="DX57" s="254"/>
      <c r="DY57" s="254">
        <f t="shared" si="60"/>
        <v>0</v>
      </c>
      <c r="DZ57" s="254"/>
      <c r="EA57" s="254">
        <f t="shared" si="61"/>
        <v>0</v>
      </c>
      <c r="EB57" s="254"/>
      <c r="EC57" s="254">
        <f t="shared" si="62"/>
        <v>0</v>
      </c>
      <c r="ED57" s="254"/>
      <c r="EE57" s="254">
        <f t="shared" si="63"/>
        <v>0</v>
      </c>
      <c r="EF57" s="254"/>
      <c r="EG57" s="254">
        <f t="shared" si="64"/>
        <v>0</v>
      </c>
      <c r="EH57" s="254"/>
      <c r="EI57" s="254">
        <f t="shared" si="65"/>
        <v>0</v>
      </c>
      <c r="EJ57" s="254"/>
      <c r="EK57" s="254">
        <f t="shared" si="66"/>
        <v>0</v>
      </c>
      <c r="EL57" s="254"/>
      <c r="EM57" s="254">
        <f t="shared" si="67"/>
        <v>0</v>
      </c>
      <c r="EN57" s="254"/>
      <c r="EO57" s="254">
        <f t="shared" si="68"/>
        <v>0</v>
      </c>
      <c r="EP57" s="254"/>
      <c r="EQ57" s="254">
        <f t="shared" si="69"/>
        <v>0</v>
      </c>
      <c r="ER57" s="254"/>
      <c r="ES57" s="254">
        <f t="shared" si="70"/>
        <v>0</v>
      </c>
      <c r="ET57" s="254"/>
      <c r="EU57" s="254">
        <f t="shared" si="71"/>
        <v>0</v>
      </c>
      <c r="EV57" s="254"/>
      <c r="EW57" s="254">
        <f t="shared" si="72"/>
        <v>0</v>
      </c>
      <c r="EX57" s="254"/>
      <c r="EY57" s="254">
        <f t="shared" si="73"/>
        <v>0</v>
      </c>
      <c r="EZ57" s="254"/>
      <c r="FA57" s="254">
        <f t="shared" si="74"/>
        <v>0</v>
      </c>
      <c r="FB57" s="254"/>
      <c r="FC57" s="254">
        <f t="shared" si="75"/>
        <v>0</v>
      </c>
      <c r="FD57" s="254"/>
      <c r="FE57" s="254">
        <f t="shared" si="76"/>
        <v>0</v>
      </c>
      <c r="FF57" s="254"/>
      <c r="FG57" s="254">
        <f t="shared" si="77"/>
        <v>0</v>
      </c>
      <c r="FH57" s="254"/>
      <c r="FI57" s="254">
        <f t="shared" si="78"/>
        <v>0</v>
      </c>
      <c r="FJ57" s="254"/>
      <c r="FK57" s="254">
        <f t="shared" si="79"/>
        <v>0</v>
      </c>
      <c r="FL57" s="254"/>
      <c r="FM57" s="254">
        <f t="shared" si="80"/>
        <v>0</v>
      </c>
      <c r="FN57" s="254"/>
      <c r="FO57" s="254">
        <f t="shared" si="81"/>
        <v>0</v>
      </c>
      <c r="FP57" s="254"/>
      <c r="FQ57" s="254">
        <f t="shared" si="82"/>
        <v>0</v>
      </c>
      <c r="FR57" s="254"/>
      <c r="FS57" s="254">
        <f t="shared" si="83"/>
        <v>0</v>
      </c>
      <c r="FT57" s="254"/>
      <c r="FU57" s="254">
        <f t="shared" si="84"/>
        <v>0</v>
      </c>
      <c r="FV57" s="254"/>
      <c r="FW57" s="254">
        <f t="shared" si="85"/>
        <v>0</v>
      </c>
      <c r="FX57" s="254"/>
      <c r="FY57" s="254">
        <f t="shared" si="86"/>
        <v>0</v>
      </c>
      <c r="FZ57" s="254"/>
      <c r="GA57" s="254">
        <f t="shared" si="87"/>
        <v>0</v>
      </c>
      <c r="GB57" s="254"/>
      <c r="GC57" s="254">
        <f t="shared" si="88"/>
        <v>0</v>
      </c>
      <c r="GD57" s="254"/>
      <c r="GE57" s="254">
        <f t="shared" si="89"/>
        <v>0</v>
      </c>
      <c r="GF57" s="254"/>
      <c r="GG57" s="254">
        <f t="shared" si="90"/>
        <v>0</v>
      </c>
      <c r="GH57" s="254"/>
      <c r="GI57" s="254">
        <f t="shared" si="91"/>
        <v>0</v>
      </c>
      <c r="GJ57" s="254"/>
      <c r="GK57" s="254">
        <f t="shared" si="92"/>
        <v>0</v>
      </c>
      <c r="GL57" s="254"/>
      <c r="GM57" s="254">
        <f t="shared" si="93"/>
        <v>0</v>
      </c>
      <c r="GN57" s="254"/>
      <c r="GO57" s="254">
        <f t="shared" si="94"/>
        <v>0</v>
      </c>
      <c r="GP57" s="254"/>
      <c r="GQ57" s="254">
        <f t="shared" si="95"/>
        <v>0</v>
      </c>
      <c r="GR57" s="254"/>
      <c r="GS57" s="254">
        <f t="shared" si="96"/>
        <v>0</v>
      </c>
      <c r="GT57" s="254"/>
      <c r="GU57" s="254">
        <f t="shared" si="97"/>
        <v>0</v>
      </c>
      <c r="GV57" s="254"/>
      <c r="GW57" s="254">
        <f t="shared" si="98"/>
        <v>0</v>
      </c>
      <c r="GX57" s="254"/>
      <c r="GY57" s="254">
        <f t="shared" si="99"/>
        <v>0</v>
      </c>
      <c r="GZ57" s="236">
        <f t="shared" si="100"/>
        <v>0</v>
      </c>
      <c r="HA57" s="237">
        <f t="shared" si="101"/>
        <v>0</v>
      </c>
      <c r="HB57" s="107">
        <f t="shared" si="2"/>
        <v>0</v>
      </c>
      <c r="HC57" s="515"/>
    </row>
    <row r="58" spans="1:211">
      <c r="A58" s="457" t="s">
        <v>168</v>
      </c>
      <c r="B58" s="458"/>
      <c r="C58" s="448"/>
      <c r="D58" s="457"/>
      <c r="E58" s="456"/>
      <c r="F58" s="451"/>
      <c r="G58" s="459"/>
      <c r="H58" s="463"/>
      <c r="I58" s="254">
        <f t="shared" si="103"/>
        <v>0</v>
      </c>
      <c r="J58" s="462"/>
      <c r="K58" s="254">
        <f t="shared" si="102"/>
        <v>0</v>
      </c>
      <c r="L58" s="462"/>
      <c r="M58" s="254">
        <f t="shared" si="3"/>
        <v>0</v>
      </c>
      <c r="N58" s="462"/>
      <c r="O58" s="254">
        <f t="shared" si="4"/>
        <v>0</v>
      </c>
      <c r="P58" s="462"/>
      <c r="Q58" s="254">
        <f t="shared" si="5"/>
        <v>0</v>
      </c>
      <c r="R58" s="462"/>
      <c r="S58" s="254">
        <f t="shared" si="6"/>
        <v>0</v>
      </c>
      <c r="T58" s="467"/>
      <c r="U58" s="254">
        <f t="shared" si="7"/>
        <v>0</v>
      </c>
      <c r="V58" s="467"/>
      <c r="W58" s="254">
        <f t="shared" si="8"/>
        <v>0</v>
      </c>
      <c r="X58" s="467"/>
      <c r="Y58" s="254">
        <f t="shared" si="9"/>
        <v>0</v>
      </c>
      <c r="Z58" s="467"/>
      <c r="AA58" s="254">
        <f t="shared" si="10"/>
        <v>0</v>
      </c>
      <c r="AB58" s="467"/>
      <c r="AC58" s="254">
        <f t="shared" si="11"/>
        <v>0</v>
      </c>
      <c r="AD58" s="467"/>
      <c r="AE58" s="254">
        <f t="shared" si="12"/>
        <v>0</v>
      </c>
      <c r="AF58" s="467"/>
      <c r="AG58" s="254">
        <f t="shared" si="13"/>
        <v>0</v>
      </c>
      <c r="AH58" s="467"/>
      <c r="AI58" s="254">
        <f t="shared" si="14"/>
        <v>0</v>
      </c>
      <c r="AJ58" s="467"/>
      <c r="AK58" s="254">
        <f t="shared" si="15"/>
        <v>0</v>
      </c>
      <c r="AL58" s="467"/>
      <c r="AM58" s="254">
        <f t="shared" si="16"/>
        <v>0</v>
      </c>
      <c r="AN58" s="467"/>
      <c r="AO58" s="254">
        <f t="shared" si="17"/>
        <v>0</v>
      </c>
      <c r="AP58" s="467"/>
      <c r="AQ58" s="254">
        <f t="shared" si="18"/>
        <v>0</v>
      </c>
      <c r="AR58" s="467"/>
      <c r="AS58" s="254">
        <f t="shared" si="19"/>
        <v>0</v>
      </c>
      <c r="AT58" s="467"/>
      <c r="AU58" s="254">
        <f t="shared" si="20"/>
        <v>0</v>
      </c>
      <c r="AV58" s="463"/>
      <c r="AW58" s="254">
        <f t="shared" si="21"/>
        <v>0</v>
      </c>
      <c r="AX58" s="463"/>
      <c r="AY58" s="254">
        <f t="shared" si="22"/>
        <v>0</v>
      </c>
      <c r="AZ58" s="467"/>
      <c r="BA58" s="254">
        <f t="shared" si="23"/>
        <v>0</v>
      </c>
      <c r="BB58" s="467"/>
      <c r="BC58" s="254">
        <f t="shared" si="24"/>
        <v>0</v>
      </c>
      <c r="BD58" s="467"/>
      <c r="BE58" s="254">
        <f t="shared" si="25"/>
        <v>0</v>
      </c>
      <c r="BF58" s="467"/>
      <c r="BG58" s="254">
        <f t="shared" si="26"/>
        <v>0</v>
      </c>
      <c r="BH58" s="467"/>
      <c r="BI58" s="254">
        <f t="shared" si="27"/>
        <v>0</v>
      </c>
      <c r="BJ58" s="467"/>
      <c r="BK58" s="254">
        <f t="shared" si="28"/>
        <v>0</v>
      </c>
      <c r="BL58" s="467"/>
      <c r="BM58" s="254">
        <f t="shared" si="29"/>
        <v>0</v>
      </c>
      <c r="BN58" s="467"/>
      <c r="BO58" s="254">
        <f t="shared" si="30"/>
        <v>0</v>
      </c>
      <c r="BP58" s="467"/>
      <c r="BQ58" s="254">
        <f t="shared" si="31"/>
        <v>0</v>
      </c>
      <c r="BR58" s="467"/>
      <c r="BS58" s="254">
        <f t="shared" si="32"/>
        <v>0</v>
      </c>
      <c r="BT58" s="467"/>
      <c r="BU58" s="254">
        <f t="shared" si="33"/>
        <v>0</v>
      </c>
      <c r="BV58" s="467"/>
      <c r="BW58" s="254">
        <f t="shared" si="34"/>
        <v>0</v>
      </c>
      <c r="BX58" s="467"/>
      <c r="BY58" s="254">
        <f t="shared" si="35"/>
        <v>0</v>
      </c>
      <c r="BZ58" s="467"/>
      <c r="CA58" s="254">
        <f t="shared" si="36"/>
        <v>0</v>
      </c>
      <c r="CB58" s="467"/>
      <c r="CC58" s="254">
        <f t="shared" si="37"/>
        <v>0</v>
      </c>
      <c r="CD58" s="467"/>
      <c r="CE58" s="254">
        <f t="shared" si="38"/>
        <v>0</v>
      </c>
      <c r="CF58" s="467"/>
      <c r="CG58" s="254">
        <f t="shared" si="39"/>
        <v>0</v>
      </c>
      <c r="CH58" s="467"/>
      <c r="CI58" s="254">
        <f t="shared" si="1"/>
        <v>0</v>
      </c>
      <c r="CJ58" s="251"/>
      <c r="CK58" s="254">
        <f t="shared" si="40"/>
        <v>0</v>
      </c>
      <c r="CL58" s="251"/>
      <c r="CM58" s="254">
        <f t="shared" si="41"/>
        <v>0</v>
      </c>
      <c r="CN58" s="251"/>
      <c r="CO58" s="254">
        <f t="shared" si="42"/>
        <v>0</v>
      </c>
      <c r="CP58" s="251"/>
      <c r="CQ58" s="254">
        <f t="shared" si="43"/>
        <v>0</v>
      </c>
      <c r="CR58" s="251"/>
      <c r="CS58" s="254">
        <f t="shared" si="44"/>
        <v>0</v>
      </c>
      <c r="CT58" s="251"/>
      <c r="CU58" s="254">
        <f t="shared" si="45"/>
        <v>0</v>
      </c>
      <c r="CV58" s="251"/>
      <c r="CW58" s="254">
        <f t="shared" si="46"/>
        <v>0</v>
      </c>
      <c r="CX58" s="254"/>
      <c r="CY58" s="254">
        <f t="shared" si="47"/>
        <v>0</v>
      </c>
      <c r="CZ58" s="254"/>
      <c r="DA58" s="254">
        <f t="shared" si="48"/>
        <v>0</v>
      </c>
      <c r="DB58" s="254"/>
      <c r="DC58" s="254">
        <f t="shared" si="49"/>
        <v>0</v>
      </c>
      <c r="DD58" s="254"/>
      <c r="DE58" s="254">
        <f t="shared" si="50"/>
        <v>0</v>
      </c>
      <c r="DF58" s="254"/>
      <c r="DG58" s="254">
        <f t="shared" si="51"/>
        <v>0</v>
      </c>
      <c r="DH58" s="254"/>
      <c r="DI58" s="254">
        <f t="shared" si="52"/>
        <v>0</v>
      </c>
      <c r="DJ58" s="254"/>
      <c r="DK58" s="254">
        <f t="shared" si="53"/>
        <v>0</v>
      </c>
      <c r="DL58" s="254"/>
      <c r="DM58" s="254">
        <f t="shared" si="54"/>
        <v>0</v>
      </c>
      <c r="DN58" s="254"/>
      <c r="DO58" s="254">
        <f t="shared" si="55"/>
        <v>0</v>
      </c>
      <c r="DP58" s="254"/>
      <c r="DQ58" s="254">
        <f t="shared" si="56"/>
        <v>0</v>
      </c>
      <c r="DR58" s="254"/>
      <c r="DS58" s="254">
        <f t="shared" si="57"/>
        <v>0</v>
      </c>
      <c r="DT58" s="254"/>
      <c r="DU58" s="254">
        <f t="shared" si="58"/>
        <v>0</v>
      </c>
      <c r="DV58" s="254"/>
      <c r="DW58" s="254">
        <f t="shared" si="59"/>
        <v>0</v>
      </c>
      <c r="DX58" s="254"/>
      <c r="DY58" s="254">
        <f t="shared" si="60"/>
        <v>0</v>
      </c>
      <c r="DZ58" s="254"/>
      <c r="EA58" s="254">
        <f t="shared" si="61"/>
        <v>0</v>
      </c>
      <c r="EB58" s="254"/>
      <c r="EC58" s="254">
        <f t="shared" si="62"/>
        <v>0</v>
      </c>
      <c r="ED58" s="254"/>
      <c r="EE58" s="254">
        <f t="shared" si="63"/>
        <v>0</v>
      </c>
      <c r="EF58" s="254"/>
      <c r="EG58" s="254">
        <f t="shared" si="64"/>
        <v>0</v>
      </c>
      <c r="EH58" s="254"/>
      <c r="EI58" s="254">
        <f t="shared" si="65"/>
        <v>0</v>
      </c>
      <c r="EJ58" s="254"/>
      <c r="EK58" s="254">
        <f t="shared" si="66"/>
        <v>0</v>
      </c>
      <c r="EL58" s="254"/>
      <c r="EM58" s="254">
        <f t="shared" si="67"/>
        <v>0</v>
      </c>
      <c r="EN58" s="254"/>
      <c r="EO58" s="254">
        <f t="shared" si="68"/>
        <v>0</v>
      </c>
      <c r="EP58" s="254"/>
      <c r="EQ58" s="254">
        <f t="shared" si="69"/>
        <v>0</v>
      </c>
      <c r="ER58" s="254"/>
      <c r="ES58" s="254">
        <f t="shared" si="70"/>
        <v>0</v>
      </c>
      <c r="ET58" s="254"/>
      <c r="EU58" s="254">
        <f t="shared" si="71"/>
        <v>0</v>
      </c>
      <c r="EV58" s="254"/>
      <c r="EW58" s="254">
        <f t="shared" si="72"/>
        <v>0</v>
      </c>
      <c r="EX58" s="254"/>
      <c r="EY58" s="254">
        <f t="shared" si="73"/>
        <v>0</v>
      </c>
      <c r="EZ58" s="254"/>
      <c r="FA58" s="254">
        <f t="shared" si="74"/>
        <v>0</v>
      </c>
      <c r="FB58" s="254"/>
      <c r="FC58" s="254">
        <f t="shared" si="75"/>
        <v>0</v>
      </c>
      <c r="FD58" s="254"/>
      <c r="FE58" s="254">
        <f t="shared" si="76"/>
        <v>0</v>
      </c>
      <c r="FF58" s="254"/>
      <c r="FG58" s="254">
        <f t="shared" si="77"/>
        <v>0</v>
      </c>
      <c r="FH58" s="254"/>
      <c r="FI58" s="254">
        <f t="shared" si="78"/>
        <v>0</v>
      </c>
      <c r="FJ58" s="254"/>
      <c r="FK58" s="254">
        <f t="shared" si="79"/>
        <v>0</v>
      </c>
      <c r="FL58" s="254"/>
      <c r="FM58" s="254">
        <f t="shared" si="80"/>
        <v>0</v>
      </c>
      <c r="FN58" s="254"/>
      <c r="FO58" s="254">
        <f t="shared" si="81"/>
        <v>0</v>
      </c>
      <c r="FP58" s="254"/>
      <c r="FQ58" s="254">
        <f t="shared" si="82"/>
        <v>0</v>
      </c>
      <c r="FR58" s="254"/>
      <c r="FS58" s="254">
        <f t="shared" si="83"/>
        <v>0</v>
      </c>
      <c r="FT58" s="254"/>
      <c r="FU58" s="254">
        <f t="shared" si="84"/>
        <v>0</v>
      </c>
      <c r="FV58" s="254"/>
      <c r="FW58" s="254">
        <f t="shared" si="85"/>
        <v>0</v>
      </c>
      <c r="FX58" s="254"/>
      <c r="FY58" s="254">
        <f t="shared" si="86"/>
        <v>0</v>
      </c>
      <c r="FZ58" s="254"/>
      <c r="GA58" s="254">
        <f t="shared" si="87"/>
        <v>0</v>
      </c>
      <c r="GB58" s="254"/>
      <c r="GC58" s="254">
        <f t="shared" si="88"/>
        <v>0</v>
      </c>
      <c r="GD58" s="254"/>
      <c r="GE58" s="254">
        <f t="shared" si="89"/>
        <v>0</v>
      </c>
      <c r="GF58" s="254"/>
      <c r="GG58" s="254">
        <f t="shared" si="90"/>
        <v>0</v>
      </c>
      <c r="GH58" s="254"/>
      <c r="GI58" s="254">
        <f t="shared" si="91"/>
        <v>0</v>
      </c>
      <c r="GJ58" s="254"/>
      <c r="GK58" s="254">
        <f t="shared" si="92"/>
        <v>0</v>
      </c>
      <c r="GL58" s="254"/>
      <c r="GM58" s="254">
        <f t="shared" si="93"/>
        <v>0</v>
      </c>
      <c r="GN58" s="254"/>
      <c r="GO58" s="254">
        <f t="shared" si="94"/>
        <v>0</v>
      </c>
      <c r="GP58" s="254"/>
      <c r="GQ58" s="254">
        <f t="shared" si="95"/>
        <v>0</v>
      </c>
      <c r="GR58" s="254"/>
      <c r="GS58" s="254">
        <f t="shared" si="96"/>
        <v>0</v>
      </c>
      <c r="GT58" s="254"/>
      <c r="GU58" s="254">
        <f t="shared" si="97"/>
        <v>0</v>
      </c>
      <c r="GV58" s="254"/>
      <c r="GW58" s="254">
        <f t="shared" si="98"/>
        <v>0</v>
      </c>
      <c r="GX58" s="254"/>
      <c r="GY58" s="254">
        <f t="shared" si="99"/>
        <v>0</v>
      </c>
      <c r="GZ58" s="236">
        <f t="shared" si="100"/>
        <v>0</v>
      </c>
      <c r="HA58" s="237">
        <f t="shared" si="101"/>
        <v>0</v>
      </c>
      <c r="HB58" s="107">
        <f t="shared" si="2"/>
        <v>0</v>
      </c>
      <c r="HC58" s="515"/>
    </row>
    <row r="59" spans="1:211">
      <c r="A59" s="457" t="s">
        <v>169</v>
      </c>
      <c r="B59" s="458"/>
      <c r="C59" s="448"/>
      <c r="D59" s="457"/>
      <c r="E59" s="456"/>
      <c r="F59" s="451"/>
      <c r="G59" s="459"/>
      <c r="H59" s="463"/>
      <c r="I59" s="254">
        <f t="shared" si="103"/>
        <v>0</v>
      </c>
      <c r="J59" s="462"/>
      <c r="K59" s="254">
        <f t="shared" si="102"/>
        <v>0</v>
      </c>
      <c r="L59" s="462"/>
      <c r="M59" s="254">
        <f t="shared" si="3"/>
        <v>0</v>
      </c>
      <c r="N59" s="462"/>
      <c r="O59" s="254">
        <f t="shared" si="4"/>
        <v>0</v>
      </c>
      <c r="P59" s="462"/>
      <c r="Q59" s="254">
        <f t="shared" si="5"/>
        <v>0</v>
      </c>
      <c r="R59" s="462"/>
      <c r="S59" s="254">
        <f t="shared" si="6"/>
        <v>0</v>
      </c>
      <c r="T59" s="467"/>
      <c r="U59" s="254">
        <f t="shared" si="7"/>
        <v>0</v>
      </c>
      <c r="V59" s="467"/>
      <c r="W59" s="254">
        <f t="shared" si="8"/>
        <v>0</v>
      </c>
      <c r="X59" s="467"/>
      <c r="Y59" s="254">
        <f t="shared" si="9"/>
        <v>0</v>
      </c>
      <c r="Z59" s="467"/>
      <c r="AA59" s="254">
        <f t="shared" si="10"/>
        <v>0</v>
      </c>
      <c r="AB59" s="467"/>
      <c r="AC59" s="254">
        <f t="shared" si="11"/>
        <v>0</v>
      </c>
      <c r="AD59" s="467"/>
      <c r="AE59" s="254">
        <f>+AD59*$G59</f>
        <v>0</v>
      </c>
      <c r="AF59" s="467"/>
      <c r="AG59" s="254">
        <f t="shared" si="13"/>
        <v>0</v>
      </c>
      <c r="AH59" s="467"/>
      <c r="AI59" s="254">
        <f t="shared" si="14"/>
        <v>0</v>
      </c>
      <c r="AJ59" s="467"/>
      <c r="AK59" s="254">
        <f t="shared" si="15"/>
        <v>0</v>
      </c>
      <c r="AL59" s="467"/>
      <c r="AM59" s="254">
        <f t="shared" si="16"/>
        <v>0</v>
      </c>
      <c r="AN59" s="467"/>
      <c r="AO59" s="254">
        <f t="shared" si="17"/>
        <v>0</v>
      </c>
      <c r="AP59" s="467"/>
      <c r="AQ59" s="254">
        <f t="shared" si="18"/>
        <v>0</v>
      </c>
      <c r="AR59" s="467"/>
      <c r="AS59" s="254">
        <f t="shared" si="19"/>
        <v>0</v>
      </c>
      <c r="AT59" s="467"/>
      <c r="AU59" s="254">
        <f t="shared" si="20"/>
        <v>0</v>
      </c>
      <c r="AV59" s="463"/>
      <c r="AW59" s="254">
        <f t="shared" si="21"/>
        <v>0</v>
      </c>
      <c r="AX59" s="463"/>
      <c r="AY59" s="254">
        <f t="shared" si="22"/>
        <v>0</v>
      </c>
      <c r="AZ59" s="467"/>
      <c r="BA59" s="254">
        <f t="shared" si="23"/>
        <v>0</v>
      </c>
      <c r="BB59" s="467"/>
      <c r="BC59" s="254">
        <f t="shared" si="24"/>
        <v>0</v>
      </c>
      <c r="BD59" s="467"/>
      <c r="BE59" s="254">
        <f t="shared" si="25"/>
        <v>0</v>
      </c>
      <c r="BF59" s="467"/>
      <c r="BG59" s="254">
        <f t="shared" si="26"/>
        <v>0</v>
      </c>
      <c r="BH59" s="467"/>
      <c r="BI59" s="254">
        <f t="shared" si="27"/>
        <v>0</v>
      </c>
      <c r="BJ59" s="467"/>
      <c r="BK59" s="254">
        <f t="shared" si="28"/>
        <v>0</v>
      </c>
      <c r="BL59" s="467"/>
      <c r="BM59" s="254">
        <f t="shared" si="29"/>
        <v>0</v>
      </c>
      <c r="BN59" s="467"/>
      <c r="BO59" s="254">
        <f t="shared" si="30"/>
        <v>0</v>
      </c>
      <c r="BP59" s="467"/>
      <c r="BQ59" s="254">
        <f t="shared" si="31"/>
        <v>0</v>
      </c>
      <c r="BR59" s="467"/>
      <c r="BS59" s="254">
        <f t="shared" si="32"/>
        <v>0</v>
      </c>
      <c r="BT59" s="467"/>
      <c r="BU59" s="254">
        <f t="shared" si="33"/>
        <v>0</v>
      </c>
      <c r="BV59" s="467"/>
      <c r="BW59" s="254">
        <f t="shared" si="34"/>
        <v>0</v>
      </c>
      <c r="BX59" s="467"/>
      <c r="BY59" s="254">
        <f t="shared" si="35"/>
        <v>0</v>
      </c>
      <c r="BZ59" s="467"/>
      <c r="CA59" s="254">
        <f t="shared" si="36"/>
        <v>0</v>
      </c>
      <c r="CB59" s="467"/>
      <c r="CC59" s="254">
        <f t="shared" si="37"/>
        <v>0</v>
      </c>
      <c r="CD59" s="467"/>
      <c r="CE59" s="254">
        <f t="shared" si="38"/>
        <v>0</v>
      </c>
      <c r="CF59" s="467"/>
      <c r="CG59" s="254">
        <f t="shared" si="39"/>
        <v>0</v>
      </c>
      <c r="CH59" s="467"/>
      <c r="CI59" s="254">
        <f t="shared" si="1"/>
        <v>0</v>
      </c>
      <c r="CJ59" s="251"/>
      <c r="CK59" s="254">
        <f t="shared" si="40"/>
        <v>0</v>
      </c>
      <c r="CL59" s="251"/>
      <c r="CM59" s="254">
        <f t="shared" si="41"/>
        <v>0</v>
      </c>
      <c r="CN59" s="251"/>
      <c r="CO59" s="254">
        <f t="shared" si="42"/>
        <v>0</v>
      </c>
      <c r="CP59" s="251"/>
      <c r="CQ59" s="254">
        <f t="shared" si="43"/>
        <v>0</v>
      </c>
      <c r="CR59" s="251"/>
      <c r="CS59" s="254">
        <f t="shared" si="44"/>
        <v>0</v>
      </c>
      <c r="CT59" s="251"/>
      <c r="CU59" s="254">
        <f t="shared" si="45"/>
        <v>0</v>
      </c>
      <c r="CV59" s="251"/>
      <c r="CW59" s="254">
        <f t="shared" si="46"/>
        <v>0</v>
      </c>
      <c r="CX59" s="254"/>
      <c r="CY59" s="254">
        <f t="shared" si="47"/>
        <v>0</v>
      </c>
      <c r="CZ59" s="254"/>
      <c r="DA59" s="254">
        <f t="shared" si="48"/>
        <v>0</v>
      </c>
      <c r="DB59" s="254"/>
      <c r="DC59" s="254">
        <f t="shared" si="49"/>
        <v>0</v>
      </c>
      <c r="DD59" s="254"/>
      <c r="DE59" s="254">
        <f t="shared" si="50"/>
        <v>0</v>
      </c>
      <c r="DF59" s="254"/>
      <c r="DG59" s="254">
        <f t="shared" si="51"/>
        <v>0</v>
      </c>
      <c r="DH59" s="254"/>
      <c r="DI59" s="254">
        <f t="shared" si="52"/>
        <v>0</v>
      </c>
      <c r="DJ59" s="254"/>
      <c r="DK59" s="254">
        <f t="shared" si="53"/>
        <v>0</v>
      </c>
      <c r="DL59" s="254"/>
      <c r="DM59" s="254">
        <f t="shared" si="54"/>
        <v>0</v>
      </c>
      <c r="DN59" s="254"/>
      <c r="DO59" s="254">
        <f t="shared" si="55"/>
        <v>0</v>
      </c>
      <c r="DP59" s="254"/>
      <c r="DQ59" s="254">
        <f t="shared" si="56"/>
        <v>0</v>
      </c>
      <c r="DR59" s="254"/>
      <c r="DS59" s="254">
        <f t="shared" si="57"/>
        <v>0</v>
      </c>
      <c r="DT59" s="254"/>
      <c r="DU59" s="254">
        <f t="shared" si="58"/>
        <v>0</v>
      </c>
      <c r="DV59" s="254"/>
      <c r="DW59" s="254">
        <f t="shared" si="59"/>
        <v>0</v>
      </c>
      <c r="DX59" s="254"/>
      <c r="DY59" s="254">
        <f t="shared" si="60"/>
        <v>0</v>
      </c>
      <c r="DZ59" s="254"/>
      <c r="EA59" s="254">
        <f t="shared" si="61"/>
        <v>0</v>
      </c>
      <c r="EB59" s="254"/>
      <c r="EC59" s="254">
        <f t="shared" si="62"/>
        <v>0</v>
      </c>
      <c r="ED59" s="254"/>
      <c r="EE59" s="254">
        <f t="shared" si="63"/>
        <v>0</v>
      </c>
      <c r="EF59" s="254"/>
      <c r="EG59" s="254">
        <f t="shared" si="64"/>
        <v>0</v>
      </c>
      <c r="EH59" s="254"/>
      <c r="EI59" s="254">
        <f t="shared" si="65"/>
        <v>0</v>
      </c>
      <c r="EJ59" s="254"/>
      <c r="EK59" s="254">
        <f t="shared" si="66"/>
        <v>0</v>
      </c>
      <c r="EL59" s="254"/>
      <c r="EM59" s="254">
        <f t="shared" si="67"/>
        <v>0</v>
      </c>
      <c r="EN59" s="254"/>
      <c r="EO59" s="254">
        <f t="shared" si="68"/>
        <v>0</v>
      </c>
      <c r="EP59" s="254"/>
      <c r="EQ59" s="254">
        <f t="shared" si="69"/>
        <v>0</v>
      </c>
      <c r="ER59" s="254"/>
      <c r="ES59" s="254">
        <f t="shared" si="70"/>
        <v>0</v>
      </c>
      <c r="ET59" s="254"/>
      <c r="EU59" s="254">
        <f t="shared" si="71"/>
        <v>0</v>
      </c>
      <c r="EV59" s="254"/>
      <c r="EW59" s="254">
        <f t="shared" si="72"/>
        <v>0</v>
      </c>
      <c r="EX59" s="254"/>
      <c r="EY59" s="254">
        <f t="shared" si="73"/>
        <v>0</v>
      </c>
      <c r="EZ59" s="254"/>
      <c r="FA59" s="254">
        <f t="shared" si="74"/>
        <v>0</v>
      </c>
      <c r="FB59" s="254"/>
      <c r="FC59" s="254">
        <f t="shared" si="75"/>
        <v>0</v>
      </c>
      <c r="FD59" s="254"/>
      <c r="FE59" s="254">
        <f t="shared" si="76"/>
        <v>0</v>
      </c>
      <c r="FF59" s="254"/>
      <c r="FG59" s="254">
        <f t="shared" si="77"/>
        <v>0</v>
      </c>
      <c r="FH59" s="254"/>
      <c r="FI59" s="254">
        <f t="shared" si="78"/>
        <v>0</v>
      </c>
      <c r="FJ59" s="254"/>
      <c r="FK59" s="254">
        <f t="shared" si="79"/>
        <v>0</v>
      </c>
      <c r="FL59" s="254"/>
      <c r="FM59" s="254">
        <f t="shared" si="80"/>
        <v>0</v>
      </c>
      <c r="FN59" s="254"/>
      <c r="FO59" s="254">
        <f t="shared" si="81"/>
        <v>0</v>
      </c>
      <c r="FP59" s="254"/>
      <c r="FQ59" s="254">
        <f t="shared" si="82"/>
        <v>0</v>
      </c>
      <c r="FR59" s="254"/>
      <c r="FS59" s="254">
        <f t="shared" si="83"/>
        <v>0</v>
      </c>
      <c r="FT59" s="254"/>
      <c r="FU59" s="254">
        <f t="shared" si="84"/>
        <v>0</v>
      </c>
      <c r="FV59" s="254"/>
      <c r="FW59" s="254">
        <f t="shared" si="85"/>
        <v>0</v>
      </c>
      <c r="FX59" s="254"/>
      <c r="FY59" s="254">
        <f t="shared" si="86"/>
        <v>0</v>
      </c>
      <c r="FZ59" s="254"/>
      <c r="GA59" s="254">
        <f t="shared" si="87"/>
        <v>0</v>
      </c>
      <c r="GB59" s="254"/>
      <c r="GC59" s="254">
        <f t="shared" si="88"/>
        <v>0</v>
      </c>
      <c r="GD59" s="254"/>
      <c r="GE59" s="254">
        <f t="shared" si="89"/>
        <v>0</v>
      </c>
      <c r="GF59" s="254"/>
      <c r="GG59" s="254">
        <f t="shared" si="90"/>
        <v>0</v>
      </c>
      <c r="GH59" s="254"/>
      <c r="GI59" s="254">
        <f t="shared" si="91"/>
        <v>0</v>
      </c>
      <c r="GJ59" s="254"/>
      <c r="GK59" s="254">
        <f t="shared" si="92"/>
        <v>0</v>
      </c>
      <c r="GL59" s="254"/>
      <c r="GM59" s="254">
        <f t="shared" si="93"/>
        <v>0</v>
      </c>
      <c r="GN59" s="254"/>
      <c r="GO59" s="254">
        <f t="shared" si="94"/>
        <v>0</v>
      </c>
      <c r="GP59" s="254"/>
      <c r="GQ59" s="254">
        <f t="shared" si="95"/>
        <v>0</v>
      </c>
      <c r="GR59" s="254"/>
      <c r="GS59" s="254">
        <f t="shared" si="96"/>
        <v>0</v>
      </c>
      <c r="GT59" s="254"/>
      <c r="GU59" s="254">
        <f t="shared" si="97"/>
        <v>0</v>
      </c>
      <c r="GV59" s="254"/>
      <c r="GW59" s="254">
        <f t="shared" si="98"/>
        <v>0</v>
      </c>
      <c r="GX59" s="254"/>
      <c r="GY59" s="254">
        <f t="shared" si="99"/>
        <v>0</v>
      </c>
      <c r="GZ59" s="236">
        <f t="shared" si="100"/>
        <v>0</v>
      </c>
      <c r="HA59" s="237">
        <f t="shared" si="101"/>
        <v>0</v>
      </c>
      <c r="HB59" s="107">
        <f t="shared" si="2"/>
        <v>0</v>
      </c>
      <c r="HC59" s="515"/>
    </row>
    <row r="60" spans="1:211">
      <c r="A60" s="457" t="s">
        <v>170</v>
      </c>
      <c r="B60" s="458"/>
      <c r="C60" s="448"/>
      <c r="D60" s="457"/>
      <c r="E60" s="456"/>
      <c r="F60" s="451"/>
      <c r="G60" s="459"/>
      <c r="H60" s="463"/>
      <c r="I60" s="254">
        <f t="shared" si="103"/>
        <v>0</v>
      </c>
      <c r="J60" s="462"/>
      <c r="K60" s="254">
        <f t="shared" si="102"/>
        <v>0</v>
      </c>
      <c r="L60" s="462"/>
      <c r="M60" s="254">
        <f t="shared" si="3"/>
        <v>0</v>
      </c>
      <c r="N60" s="462"/>
      <c r="O60" s="254">
        <f t="shared" si="4"/>
        <v>0</v>
      </c>
      <c r="P60" s="462"/>
      <c r="Q60" s="254">
        <f t="shared" si="5"/>
        <v>0</v>
      </c>
      <c r="R60" s="462"/>
      <c r="S60" s="254">
        <f t="shared" si="6"/>
        <v>0</v>
      </c>
      <c r="T60" s="467"/>
      <c r="U60" s="254">
        <f t="shared" si="7"/>
        <v>0</v>
      </c>
      <c r="V60" s="467"/>
      <c r="W60" s="254">
        <f t="shared" si="8"/>
        <v>0</v>
      </c>
      <c r="X60" s="467"/>
      <c r="Y60" s="254">
        <f t="shared" si="9"/>
        <v>0</v>
      </c>
      <c r="Z60" s="467"/>
      <c r="AA60" s="254">
        <f t="shared" si="10"/>
        <v>0</v>
      </c>
      <c r="AB60" s="467"/>
      <c r="AC60" s="254">
        <f t="shared" si="11"/>
        <v>0</v>
      </c>
      <c r="AD60" s="467"/>
      <c r="AE60" s="254">
        <f t="shared" si="12"/>
        <v>0</v>
      </c>
      <c r="AF60" s="467"/>
      <c r="AG60" s="254">
        <f t="shared" si="13"/>
        <v>0</v>
      </c>
      <c r="AH60" s="467"/>
      <c r="AI60" s="254">
        <f t="shared" si="14"/>
        <v>0</v>
      </c>
      <c r="AJ60" s="467"/>
      <c r="AK60" s="254">
        <f t="shared" si="15"/>
        <v>0</v>
      </c>
      <c r="AL60" s="467"/>
      <c r="AM60" s="254">
        <f t="shared" si="16"/>
        <v>0</v>
      </c>
      <c r="AN60" s="467"/>
      <c r="AO60" s="254">
        <f t="shared" si="17"/>
        <v>0</v>
      </c>
      <c r="AP60" s="467"/>
      <c r="AQ60" s="254">
        <f t="shared" si="18"/>
        <v>0</v>
      </c>
      <c r="AR60" s="467"/>
      <c r="AS60" s="254">
        <f t="shared" si="19"/>
        <v>0</v>
      </c>
      <c r="AT60" s="467"/>
      <c r="AU60" s="254">
        <f t="shared" si="20"/>
        <v>0</v>
      </c>
      <c r="AV60" s="463"/>
      <c r="AW60" s="254">
        <f t="shared" si="21"/>
        <v>0</v>
      </c>
      <c r="AX60" s="463"/>
      <c r="AY60" s="254">
        <f t="shared" si="22"/>
        <v>0</v>
      </c>
      <c r="AZ60" s="467"/>
      <c r="BA60" s="254">
        <f t="shared" si="23"/>
        <v>0</v>
      </c>
      <c r="BB60" s="467"/>
      <c r="BC60" s="254">
        <f t="shared" si="24"/>
        <v>0</v>
      </c>
      <c r="BD60" s="467"/>
      <c r="BE60" s="254">
        <f t="shared" si="25"/>
        <v>0</v>
      </c>
      <c r="BF60" s="467"/>
      <c r="BG60" s="254">
        <f t="shared" si="26"/>
        <v>0</v>
      </c>
      <c r="BH60" s="467"/>
      <c r="BI60" s="254">
        <f t="shared" si="27"/>
        <v>0</v>
      </c>
      <c r="BJ60" s="467"/>
      <c r="BK60" s="254">
        <f t="shared" si="28"/>
        <v>0</v>
      </c>
      <c r="BL60" s="467"/>
      <c r="BM60" s="254">
        <f t="shared" si="29"/>
        <v>0</v>
      </c>
      <c r="BN60" s="467"/>
      <c r="BO60" s="254">
        <f t="shared" si="30"/>
        <v>0</v>
      </c>
      <c r="BP60" s="467"/>
      <c r="BQ60" s="254">
        <f t="shared" si="31"/>
        <v>0</v>
      </c>
      <c r="BR60" s="467"/>
      <c r="BS60" s="254">
        <f t="shared" si="32"/>
        <v>0</v>
      </c>
      <c r="BT60" s="467"/>
      <c r="BU60" s="254">
        <f t="shared" si="33"/>
        <v>0</v>
      </c>
      <c r="BV60" s="467"/>
      <c r="BW60" s="254">
        <f t="shared" si="34"/>
        <v>0</v>
      </c>
      <c r="BX60" s="467"/>
      <c r="BY60" s="254">
        <f t="shared" si="35"/>
        <v>0</v>
      </c>
      <c r="BZ60" s="467"/>
      <c r="CA60" s="254">
        <f t="shared" si="36"/>
        <v>0</v>
      </c>
      <c r="CB60" s="467"/>
      <c r="CC60" s="254">
        <f t="shared" si="37"/>
        <v>0</v>
      </c>
      <c r="CD60" s="467"/>
      <c r="CE60" s="254">
        <f t="shared" si="38"/>
        <v>0</v>
      </c>
      <c r="CF60" s="467"/>
      <c r="CG60" s="254">
        <f t="shared" si="39"/>
        <v>0</v>
      </c>
      <c r="CH60" s="467"/>
      <c r="CI60" s="254">
        <f t="shared" si="1"/>
        <v>0</v>
      </c>
      <c r="CJ60" s="251"/>
      <c r="CK60" s="254">
        <f t="shared" si="40"/>
        <v>0</v>
      </c>
      <c r="CL60" s="251"/>
      <c r="CM60" s="254">
        <f t="shared" si="41"/>
        <v>0</v>
      </c>
      <c r="CN60" s="251"/>
      <c r="CO60" s="254">
        <f t="shared" si="42"/>
        <v>0</v>
      </c>
      <c r="CP60" s="251"/>
      <c r="CQ60" s="254">
        <f t="shared" si="43"/>
        <v>0</v>
      </c>
      <c r="CR60" s="251"/>
      <c r="CS60" s="254">
        <f t="shared" si="44"/>
        <v>0</v>
      </c>
      <c r="CT60" s="251"/>
      <c r="CU60" s="254">
        <f t="shared" si="45"/>
        <v>0</v>
      </c>
      <c r="CV60" s="251"/>
      <c r="CW60" s="254">
        <f t="shared" si="46"/>
        <v>0</v>
      </c>
      <c r="CX60" s="254"/>
      <c r="CY60" s="254">
        <f t="shared" si="47"/>
        <v>0</v>
      </c>
      <c r="CZ60" s="254"/>
      <c r="DA60" s="254">
        <f t="shared" si="48"/>
        <v>0</v>
      </c>
      <c r="DB60" s="254"/>
      <c r="DC60" s="254">
        <f t="shared" si="49"/>
        <v>0</v>
      </c>
      <c r="DD60" s="254"/>
      <c r="DE60" s="254">
        <f t="shared" si="50"/>
        <v>0</v>
      </c>
      <c r="DF60" s="254"/>
      <c r="DG60" s="254">
        <f t="shared" si="51"/>
        <v>0</v>
      </c>
      <c r="DH60" s="254"/>
      <c r="DI60" s="254">
        <f t="shared" si="52"/>
        <v>0</v>
      </c>
      <c r="DJ60" s="254"/>
      <c r="DK60" s="254">
        <f t="shared" si="53"/>
        <v>0</v>
      </c>
      <c r="DL60" s="254"/>
      <c r="DM60" s="254">
        <f t="shared" si="54"/>
        <v>0</v>
      </c>
      <c r="DN60" s="254"/>
      <c r="DO60" s="254">
        <f t="shared" si="55"/>
        <v>0</v>
      </c>
      <c r="DP60" s="254"/>
      <c r="DQ60" s="254">
        <f t="shared" si="56"/>
        <v>0</v>
      </c>
      <c r="DR60" s="254"/>
      <c r="DS60" s="254">
        <f t="shared" si="57"/>
        <v>0</v>
      </c>
      <c r="DT60" s="254"/>
      <c r="DU60" s="254">
        <f t="shared" si="58"/>
        <v>0</v>
      </c>
      <c r="DV60" s="254"/>
      <c r="DW60" s="254">
        <f t="shared" si="59"/>
        <v>0</v>
      </c>
      <c r="DX60" s="254"/>
      <c r="DY60" s="254">
        <f t="shared" si="60"/>
        <v>0</v>
      </c>
      <c r="DZ60" s="254"/>
      <c r="EA60" s="254">
        <f t="shared" si="61"/>
        <v>0</v>
      </c>
      <c r="EB60" s="254"/>
      <c r="EC60" s="254">
        <f t="shared" si="62"/>
        <v>0</v>
      </c>
      <c r="ED60" s="254"/>
      <c r="EE60" s="254">
        <f t="shared" si="63"/>
        <v>0</v>
      </c>
      <c r="EF60" s="254"/>
      <c r="EG60" s="254">
        <f t="shared" si="64"/>
        <v>0</v>
      </c>
      <c r="EH60" s="254"/>
      <c r="EI60" s="254">
        <f t="shared" si="65"/>
        <v>0</v>
      </c>
      <c r="EJ60" s="254"/>
      <c r="EK60" s="254">
        <f t="shared" si="66"/>
        <v>0</v>
      </c>
      <c r="EL60" s="254"/>
      <c r="EM60" s="254">
        <f t="shared" si="67"/>
        <v>0</v>
      </c>
      <c r="EN60" s="254"/>
      <c r="EO60" s="254">
        <f t="shared" si="68"/>
        <v>0</v>
      </c>
      <c r="EP60" s="254"/>
      <c r="EQ60" s="254">
        <f t="shared" si="69"/>
        <v>0</v>
      </c>
      <c r="ER60" s="254"/>
      <c r="ES60" s="254">
        <f t="shared" si="70"/>
        <v>0</v>
      </c>
      <c r="ET60" s="254"/>
      <c r="EU60" s="254">
        <f t="shared" si="71"/>
        <v>0</v>
      </c>
      <c r="EV60" s="254"/>
      <c r="EW60" s="254">
        <f t="shared" si="72"/>
        <v>0</v>
      </c>
      <c r="EX60" s="254"/>
      <c r="EY60" s="254">
        <f t="shared" si="73"/>
        <v>0</v>
      </c>
      <c r="EZ60" s="254"/>
      <c r="FA60" s="254">
        <f t="shared" si="74"/>
        <v>0</v>
      </c>
      <c r="FB60" s="254"/>
      <c r="FC60" s="254">
        <f t="shared" si="75"/>
        <v>0</v>
      </c>
      <c r="FD60" s="254"/>
      <c r="FE60" s="254">
        <f t="shared" si="76"/>
        <v>0</v>
      </c>
      <c r="FF60" s="254"/>
      <c r="FG60" s="254">
        <f t="shared" si="77"/>
        <v>0</v>
      </c>
      <c r="FH60" s="254"/>
      <c r="FI60" s="254">
        <f t="shared" si="78"/>
        <v>0</v>
      </c>
      <c r="FJ60" s="254"/>
      <c r="FK60" s="254">
        <f t="shared" si="79"/>
        <v>0</v>
      </c>
      <c r="FL60" s="254"/>
      <c r="FM60" s="254">
        <f t="shared" si="80"/>
        <v>0</v>
      </c>
      <c r="FN60" s="254"/>
      <c r="FO60" s="254">
        <f t="shared" si="81"/>
        <v>0</v>
      </c>
      <c r="FP60" s="254"/>
      <c r="FQ60" s="254">
        <f t="shared" si="82"/>
        <v>0</v>
      </c>
      <c r="FR60" s="254"/>
      <c r="FS60" s="254">
        <f t="shared" si="83"/>
        <v>0</v>
      </c>
      <c r="FT60" s="254"/>
      <c r="FU60" s="254">
        <f t="shared" si="84"/>
        <v>0</v>
      </c>
      <c r="FV60" s="254"/>
      <c r="FW60" s="254">
        <f t="shared" si="85"/>
        <v>0</v>
      </c>
      <c r="FX60" s="254"/>
      <c r="FY60" s="254">
        <f t="shared" si="86"/>
        <v>0</v>
      </c>
      <c r="FZ60" s="254"/>
      <c r="GA60" s="254">
        <f t="shared" si="87"/>
        <v>0</v>
      </c>
      <c r="GB60" s="254"/>
      <c r="GC60" s="254">
        <f t="shared" si="88"/>
        <v>0</v>
      </c>
      <c r="GD60" s="254"/>
      <c r="GE60" s="254">
        <f t="shared" si="89"/>
        <v>0</v>
      </c>
      <c r="GF60" s="254"/>
      <c r="GG60" s="254">
        <f t="shared" si="90"/>
        <v>0</v>
      </c>
      <c r="GH60" s="254"/>
      <c r="GI60" s="254">
        <f t="shared" si="91"/>
        <v>0</v>
      </c>
      <c r="GJ60" s="254"/>
      <c r="GK60" s="254">
        <f t="shared" si="92"/>
        <v>0</v>
      </c>
      <c r="GL60" s="254"/>
      <c r="GM60" s="254">
        <f t="shared" si="93"/>
        <v>0</v>
      </c>
      <c r="GN60" s="254"/>
      <c r="GO60" s="254">
        <f t="shared" si="94"/>
        <v>0</v>
      </c>
      <c r="GP60" s="254"/>
      <c r="GQ60" s="254">
        <f t="shared" si="95"/>
        <v>0</v>
      </c>
      <c r="GR60" s="254"/>
      <c r="GS60" s="254">
        <f t="shared" si="96"/>
        <v>0</v>
      </c>
      <c r="GT60" s="254"/>
      <c r="GU60" s="254">
        <f t="shared" si="97"/>
        <v>0</v>
      </c>
      <c r="GV60" s="254"/>
      <c r="GW60" s="254">
        <f t="shared" si="98"/>
        <v>0</v>
      </c>
      <c r="GX60" s="254"/>
      <c r="GY60" s="254">
        <f t="shared" si="99"/>
        <v>0</v>
      </c>
      <c r="GZ60" s="236">
        <f t="shared" si="100"/>
        <v>0</v>
      </c>
      <c r="HA60" s="237">
        <f t="shared" si="101"/>
        <v>0</v>
      </c>
      <c r="HB60" s="107">
        <f t="shared" si="2"/>
        <v>0</v>
      </c>
      <c r="HC60" s="515"/>
    </row>
    <row r="61" spans="1:211">
      <c r="A61" s="457" t="s">
        <v>171</v>
      </c>
      <c r="B61" s="458"/>
      <c r="C61" s="448"/>
      <c r="D61" s="457"/>
      <c r="E61" s="456"/>
      <c r="F61" s="451"/>
      <c r="G61" s="459"/>
      <c r="H61" s="463"/>
      <c r="I61" s="254">
        <f t="shared" si="103"/>
        <v>0</v>
      </c>
      <c r="J61" s="462"/>
      <c r="K61" s="254">
        <f t="shared" si="102"/>
        <v>0</v>
      </c>
      <c r="L61" s="462"/>
      <c r="M61" s="254">
        <f t="shared" si="3"/>
        <v>0</v>
      </c>
      <c r="N61" s="462"/>
      <c r="O61" s="254">
        <f t="shared" si="4"/>
        <v>0</v>
      </c>
      <c r="P61" s="462"/>
      <c r="Q61" s="254">
        <f t="shared" si="5"/>
        <v>0</v>
      </c>
      <c r="R61" s="462"/>
      <c r="S61" s="254">
        <f t="shared" si="6"/>
        <v>0</v>
      </c>
      <c r="T61" s="467"/>
      <c r="U61" s="254">
        <f t="shared" si="7"/>
        <v>0</v>
      </c>
      <c r="V61" s="467"/>
      <c r="W61" s="254">
        <f t="shared" si="8"/>
        <v>0</v>
      </c>
      <c r="X61" s="467"/>
      <c r="Y61" s="254">
        <f t="shared" si="9"/>
        <v>0</v>
      </c>
      <c r="Z61" s="467"/>
      <c r="AA61" s="254">
        <f t="shared" si="10"/>
        <v>0</v>
      </c>
      <c r="AB61" s="467"/>
      <c r="AC61" s="254">
        <f t="shared" si="11"/>
        <v>0</v>
      </c>
      <c r="AD61" s="467"/>
      <c r="AE61" s="254">
        <f t="shared" si="12"/>
        <v>0</v>
      </c>
      <c r="AF61" s="467"/>
      <c r="AG61" s="254">
        <f t="shared" si="13"/>
        <v>0</v>
      </c>
      <c r="AH61" s="467"/>
      <c r="AI61" s="254">
        <f t="shared" si="14"/>
        <v>0</v>
      </c>
      <c r="AJ61" s="467"/>
      <c r="AK61" s="254">
        <f t="shared" si="15"/>
        <v>0</v>
      </c>
      <c r="AL61" s="467"/>
      <c r="AM61" s="254">
        <f t="shared" si="16"/>
        <v>0</v>
      </c>
      <c r="AN61" s="467"/>
      <c r="AO61" s="254">
        <f t="shared" si="17"/>
        <v>0</v>
      </c>
      <c r="AP61" s="467"/>
      <c r="AQ61" s="254">
        <f t="shared" si="18"/>
        <v>0</v>
      </c>
      <c r="AR61" s="467"/>
      <c r="AS61" s="254">
        <f t="shared" si="19"/>
        <v>0</v>
      </c>
      <c r="AT61" s="467"/>
      <c r="AU61" s="254">
        <f t="shared" si="20"/>
        <v>0</v>
      </c>
      <c r="AV61" s="463"/>
      <c r="AW61" s="254">
        <f t="shared" si="21"/>
        <v>0</v>
      </c>
      <c r="AX61" s="463"/>
      <c r="AY61" s="254">
        <f t="shared" si="22"/>
        <v>0</v>
      </c>
      <c r="AZ61" s="467"/>
      <c r="BA61" s="254">
        <f t="shared" si="23"/>
        <v>0</v>
      </c>
      <c r="BB61" s="467"/>
      <c r="BC61" s="254">
        <f t="shared" si="24"/>
        <v>0</v>
      </c>
      <c r="BD61" s="467"/>
      <c r="BE61" s="254">
        <f t="shared" si="25"/>
        <v>0</v>
      </c>
      <c r="BF61" s="467"/>
      <c r="BG61" s="254">
        <f t="shared" si="26"/>
        <v>0</v>
      </c>
      <c r="BH61" s="467"/>
      <c r="BI61" s="254">
        <f t="shared" si="27"/>
        <v>0</v>
      </c>
      <c r="BJ61" s="467"/>
      <c r="BK61" s="254">
        <f t="shared" si="28"/>
        <v>0</v>
      </c>
      <c r="BL61" s="467"/>
      <c r="BM61" s="254">
        <f t="shared" si="29"/>
        <v>0</v>
      </c>
      <c r="BN61" s="467"/>
      <c r="BO61" s="254">
        <f t="shared" si="30"/>
        <v>0</v>
      </c>
      <c r="BP61" s="467"/>
      <c r="BQ61" s="254">
        <f t="shared" si="31"/>
        <v>0</v>
      </c>
      <c r="BR61" s="467"/>
      <c r="BS61" s="254">
        <f t="shared" si="32"/>
        <v>0</v>
      </c>
      <c r="BT61" s="467"/>
      <c r="BU61" s="254">
        <f t="shared" si="33"/>
        <v>0</v>
      </c>
      <c r="BV61" s="467"/>
      <c r="BW61" s="254">
        <f t="shared" si="34"/>
        <v>0</v>
      </c>
      <c r="BX61" s="467"/>
      <c r="BY61" s="254">
        <f t="shared" si="35"/>
        <v>0</v>
      </c>
      <c r="BZ61" s="467"/>
      <c r="CA61" s="254">
        <f t="shared" si="36"/>
        <v>0</v>
      </c>
      <c r="CB61" s="467"/>
      <c r="CC61" s="254">
        <f t="shared" si="37"/>
        <v>0</v>
      </c>
      <c r="CD61" s="467"/>
      <c r="CE61" s="254">
        <f t="shared" si="38"/>
        <v>0</v>
      </c>
      <c r="CF61" s="467"/>
      <c r="CG61" s="254">
        <f t="shared" si="39"/>
        <v>0</v>
      </c>
      <c r="CH61" s="467"/>
      <c r="CI61" s="254">
        <f t="shared" si="1"/>
        <v>0</v>
      </c>
      <c r="CJ61" s="251"/>
      <c r="CK61" s="254">
        <f t="shared" si="40"/>
        <v>0</v>
      </c>
      <c r="CL61" s="251"/>
      <c r="CM61" s="254">
        <f t="shared" si="41"/>
        <v>0</v>
      </c>
      <c r="CN61" s="251"/>
      <c r="CO61" s="254">
        <f t="shared" si="42"/>
        <v>0</v>
      </c>
      <c r="CP61" s="251"/>
      <c r="CQ61" s="254">
        <f t="shared" si="43"/>
        <v>0</v>
      </c>
      <c r="CR61" s="251"/>
      <c r="CS61" s="254">
        <f t="shared" si="44"/>
        <v>0</v>
      </c>
      <c r="CT61" s="251"/>
      <c r="CU61" s="254">
        <f t="shared" si="45"/>
        <v>0</v>
      </c>
      <c r="CV61" s="251"/>
      <c r="CW61" s="254">
        <f t="shared" si="46"/>
        <v>0</v>
      </c>
      <c r="CX61" s="254"/>
      <c r="CY61" s="254">
        <f t="shared" si="47"/>
        <v>0</v>
      </c>
      <c r="CZ61" s="254"/>
      <c r="DA61" s="254">
        <f t="shared" si="48"/>
        <v>0</v>
      </c>
      <c r="DB61" s="254"/>
      <c r="DC61" s="254">
        <f t="shared" si="49"/>
        <v>0</v>
      </c>
      <c r="DD61" s="254"/>
      <c r="DE61" s="254">
        <f t="shared" si="50"/>
        <v>0</v>
      </c>
      <c r="DF61" s="254"/>
      <c r="DG61" s="254">
        <f t="shared" si="51"/>
        <v>0</v>
      </c>
      <c r="DH61" s="254"/>
      <c r="DI61" s="254">
        <f t="shared" si="52"/>
        <v>0</v>
      </c>
      <c r="DJ61" s="254"/>
      <c r="DK61" s="254">
        <f t="shared" si="53"/>
        <v>0</v>
      </c>
      <c r="DL61" s="254"/>
      <c r="DM61" s="254">
        <f t="shared" si="54"/>
        <v>0</v>
      </c>
      <c r="DN61" s="254"/>
      <c r="DO61" s="254">
        <f t="shared" si="55"/>
        <v>0</v>
      </c>
      <c r="DP61" s="254"/>
      <c r="DQ61" s="254">
        <f t="shared" si="56"/>
        <v>0</v>
      </c>
      <c r="DR61" s="254"/>
      <c r="DS61" s="254">
        <f t="shared" si="57"/>
        <v>0</v>
      </c>
      <c r="DT61" s="254"/>
      <c r="DU61" s="254">
        <f t="shared" si="58"/>
        <v>0</v>
      </c>
      <c r="DV61" s="254"/>
      <c r="DW61" s="254">
        <f t="shared" si="59"/>
        <v>0</v>
      </c>
      <c r="DX61" s="254"/>
      <c r="DY61" s="254">
        <f t="shared" si="60"/>
        <v>0</v>
      </c>
      <c r="DZ61" s="254"/>
      <c r="EA61" s="254">
        <f t="shared" si="61"/>
        <v>0</v>
      </c>
      <c r="EB61" s="254"/>
      <c r="EC61" s="254">
        <f t="shared" si="62"/>
        <v>0</v>
      </c>
      <c r="ED61" s="254"/>
      <c r="EE61" s="254">
        <f t="shared" si="63"/>
        <v>0</v>
      </c>
      <c r="EF61" s="254"/>
      <c r="EG61" s="254">
        <f t="shared" si="64"/>
        <v>0</v>
      </c>
      <c r="EH61" s="254"/>
      <c r="EI61" s="254">
        <f t="shared" si="65"/>
        <v>0</v>
      </c>
      <c r="EJ61" s="254"/>
      <c r="EK61" s="254">
        <f t="shared" si="66"/>
        <v>0</v>
      </c>
      <c r="EL61" s="254"/>
      <c r="EM61" s="254">
        <f t="shared" si="67"/>
        <v>0</v>
      </c>
      <c r="EN61" s="254"/>
      <c r="EO61" s="254">
        <f t="shared" si="68"/>
        <v>0</v>
      </c>
      <c r="EP61" s="254"/>
      <c r="EQ61" s="254">
        <f t="shared" si="69"/>
        <v>0</v>
      </c>
      <c r="ER61" s="254"/>
      <c r="ES61" s="254">
        <f t="shared" si="70"/>
        <v>0</v>
      </c>
      <c r="ET61" s="254"/>
      <c r="EU61" s="254">
        <f t="shared" si="71"/>
        <v>0</v>
      </c>
      <c r="EV61" s="254"/>
      <c r="EW61" s="254">
        <f t="shared" si="72"/>
        <v>0</v>
      </c>
      <c r="EX61" s="254"/>
      <c r="EY61" s="254">
        <f t="shared" si="73"/>
        <v>0</v>
      </c>
      <c r="EZ61" s="254"/>
      <c r="FA61" s="254">
        <f t="shared" si="74"/>
        <v>0</v>
      </c>
      <c r="FB61" s="254"/>
      <c r="FC61" s="254">
        <f t="shared" si="75"/>
        <v>0</v>
      </c>
      <c r="FD61" s="254"/>
      <c r="FE61" s="254">
        <f t="shared" si="76"/>
        <v>0</v>
      </c>
      <c r="FF61" s="254"/>
      <c r="FG61" s="254">
        <f t="shared" si="77"/>
        <v>0</v>
      </c>
      <c r="FH61" s="254"/>
      <c r="FI61" s="254">
        <f t="shared" si="78"/>
        <v>0</v>
      </c>
      <c r="FJ61" s="254"/>
      <c r="FK61" s="254">
        <f t="shared" si="79"/>
        <v>0</v>
      </c>
      <c r="FL61" s="254"/>
      <c r="FM61" s="254">
        <f t="shared" si="80"/>
        <v>0</v>
      </c>
      <c r="FN61" s="254"/>
      <c r="FO61" s="254">
        <f t="shared" si="81"/>
        <v>0</v>
      </c>
      <c r="FP61" s="254"/>
      <c r="FQ61" s="254">
        <f t="shared" si="82"/>
        <v>0</v>
      </c>
      <c r="FR61" s="254"/>
      <c r="FS61" s="254">
        <f t="shared" si="83"/>
        <v>0</v>
      </c>
      <c r="FT61" s="254"/>
      <c r="FU61" s="254">
        <f t="shared" si="84"/>
        <v>0</v>
      </c>
      <c r="FV61" s="254"/>
      <c r="FW61" s="254">
        <f t="shared" si="85"/>
        <v>0</v>
      </c>
      <c r="FX61" s="254"/>
      <c r="FY61" s="254">
        <f t="shared" si="86"/>
        <v>0</v>
      </c>
      <c r="FZ61" s="254"/>
      <c r="GA61" s="254">
        <f t="shared" si="87"/>
        <v>0</v>
      </c>
      <c r="GB61" s="254"/>
      <c r="GC61" s="254">
        <f t="shared" si="88"/>
        <v>0</v>
      </c>
      <c r="GD61" s="254"/>
      <c r="GE61" s="254">
        <f t="shared" si="89"/>
        <v>0</v>
      </c>
      <c r="GF61" s="254"/>
      <c r="GG61" s="254">
        <f t="shared" si="90"/>
        <v>0</v>
      </c>
      <c r="GH61" s="254"/>
      <c r="GI61" s="254">
        <f t="shared" si="91"/>
        <v>0</v>
      </c>
      <c r="GJ61" s="254"/>
      <c r="GK61" s="254">
        <f t="shared" si="92"/>
        <v>0</v>
      </c>
      <c r="GL61" s="254"/>
      <c r="GM61" s="254">
        <f t="shared" si="93"/>
        <v>0</v>
      </c>
      <c r="GN61" s="254"/>
      <c r="GO61" s="254">
        <f t="shared" si="94"/>
        <v>0</v>
      </c>
      <c r="GP61" s="254"/>
      <c r="GQ61" s="254">
        <f t="shared" si="95"/>
        <v>0</v>
      </c>
      <c r="GR61" s="254"/>
      <c r="GS61" s="254">
        <f t="shared" si="96"/>
        <v>0</v>
      </c>
      <c r="GT61" s="254"/>
      <c r="GU61" s="254">
        <f t="shared" si="97"/>
        <v>0</v>
      </c>
      <c r="GV61" s="254"/>
      <c r="GW61" s="254">
        <f t="shared" si="98"/>
        <v>0</v>
      </c>
      <c r="GX61" s="254"/>
      <c r="GY61" s="254">
        <f t="shared" si="99"/>
        <v>0</v>
      </c>
      <c r="GZ61" s="236">
        <f t="shared" si="100"/>
        <v>0</v>
      </c>
      <c r="HA61" s="237">
        <f t="shared" si="101"/>
        <v>0</v>
      </c>
      <c r="HB61" s="107">
        <f t="shared" si="2"/>
        <v>0</v>
      </c>
      <c r="HC61" s="515"/>
    </row>
    <row r="62" spans="1:211">
      <c r="A62" s="457" t="s">
        <v>172</v>
      </c>
      <c r="B62" s="458"/>
      <c r="C62" s="448"/>
      <c r="D62" s="457"/>
      <c r="E62" s="456"/>
      <c r="F62" s="451"/>
      <c r="G62" s="459"/>
      <c r="H62" s="463"/>
      <c r="I62" s="254">
        <f t="shared" si="103"/>
        <v>0</v>
      </c>
      <c r="J62" s="462"/>
      <c r="K62" s="254">
        <f t="shared" si="102"/>
        <v>0</v>
      </c>
      <c r="L62" s="462"/>
      <c r="M62" s="254">
        <f t="shared" si="3"/>
        <v>0</v>
      </c>
      <c r="N62" s="462"/>
      <c r="O62" s="254">
        <f t="shared" si="4"/>
        <v>0</v>
      </c>
      <c r="P62" s="462"/>
      <c r="Q62" s="254">
        <f t="shared" si="5"/>
        <v>0</v>
      </c>
      <c r="R62" s="462"/>
      <c r="S62" s="254">
        <f t="shared" si="6"/>
        <v>0</v>
      </c>
      <c r="T62" s="467"/>
      <c r="U62" s="254">
        <f t="shared" si="7"/>
        <v>0</v>
      </c>
      <c r="V62" s="467"/>
      <c r="W62" s="254">
        <f t="shared" si="8"/>
        <v>0</v>
      </c>
      <c r="X62" s="467"/>
      <c r="Y62" s="254">
        <f t="shared" si="9"/>
        <v>0</v>
      </c>
      <c r="Z62" s="467"/>
      <c r="AA62" s="254">
        <f t="shared" si="10"/>
        <v>0</v>
      </c>
      <c r="AB62" s="467"/>
      <c r="AC62" s="254">
        <f t="shared" si="11"/>
        <v>0</v>
      </c>
      <c r="AD62" s="467"/>
      <c r="AE62" s="254">
        <f t="shared" si="12"/>
        <v>0</v>
      </c>
      <c r="AF62" s="467"/>
      <c r="AG62" s="254">
        <f t="shared" si="13"/>
        <v>0</v>
      </c>
      <c r="AH62" s="467"/>
      <c r="AI62" s="254">
        <f t="shared" si="14"/>
        <v>0</v>
      </c>
      <c r="AJ62" s="467"/>
      <c r="AK62" s="254">
        <f t="shared" si="15"/>
        <v>0</v>
      </c>
      <c r="AL62" s="467"/>
      <c r="AM62" s="254">
        <f t="shared" si="16"/>
        <v>0</v>
      </c>
      <c r="AN62" s="467"/>
      <c r="AO62" s="254">
        <f t="shared" si="17"/>
        <v>0</v>
      </c>
      <c r="AP62" s="467"/>
      <c r="AQ62" s="254">
        <f t="shared" si="18"/>
        <v>0</v>
      </c>
      <c r="AR62" s="467"/>
      <c r="AS62" s="254">
        <f t="shared" si="19"/>
        <v>0</v>
      </c>
      <c r="AT62" s="467"/>
      <c r="AU62" s="254">
        <f t="shared" si="20"/>
        <v>0</v>
      </c>
      <c r="AV62" s="463"/>
      <c r="AW62" s="254">
        <f t="shared" si="21"/>
        <v>0</v>
      </c>
      <c r="AX62" s="463"/>
      <c r="AY62" s="254">
        <f t="shared" si="22"/>
        <v>0</v>
      </c>
      <c r="AZ62" s="467"/>
      <c r="BA62" s="254">
        <f t="shared" si="23"/>
        <v>0</v>
      </c>
      <c r="BB62" s="467"/>
      <c r="BC62" s="254">
        <f t="shared" si="24"/>
        <v>0</v>
      </c>
      <c r="BD62" s="467"/>
      <c r="BE62" s="254">
        <f t="shared" si="25"/>
        <v>0</v>
      </c>
      <c r="BF62" s="467"/>
      <c r="BG62" s="254">
        <f t="shared" si="26"/>
        <v>0</v>
      </c>
      <c r="BH62" s="467"/>
      <c r="BI62" s="254">
        <f t="shared" si="27"/>
        <v>0</v>
      </c>
      <c r="BJ62" s="467"/>
      <c r="BK62" s="254">
        <f t="shared" si="28"/>
        <v>0</v>
      </c>
      <c r="BL62" s="467"/>
      <c r="BM62" s="254">
        <f t="shared" si="29"/>
        <v>0</v>
      </c>
      <c r="BN62" s="467"/>
      <c r="BO62" s="254">
        <f t="shared" si="30"/>
        <v>0</v>
      </c>
      <c r="BP62" s="467"/>
      <c r="BQ62" s="254">
        <f t="shared" si="31"/>
        <v>0</v>
      </c>
      <c r="BR62" s="467"/>
      <c r="BS62" s="254">
        <f t="shared" si="32"/>
        <v>0</v>
      </c>
      <c r="BT62" s="467"/>
      <c r="BU62" s="254">
        <f t="shared" si="33"/>
        <v>0</v>
      </c>
      <c r="BV62" s="467"/>
      <c r="BW62" s="254">
        <f t="shared" si="34"/>
        <v>0</v>
      </c>
      <c r="BX62" s="467"/>
      <c r="BY62" s="254">
        <f t="shared" si="35"/>
        <v>0</v>
      </c>
      <c r="BZ62" s="467"/>
      <c r="CA62" s="254">
        <f t="shared" si="36"/>
        <v>0</v>
      </c>
      <c r="CB62" s="467"/>
      <c r="CC62" s="254">
        <f t="shared" si="37"/>
        <v>0</v>
      </c>
      <c r="CD62" s="467"/>
      <c r="CE62" s="254">
        <f t="shared" si="38"/>
        <v>0</v>
      </c>
      <c r="CF62" s="467"/>
      <c r="CG62" s="254">
        <f t="shared" si="39"/>
        <v>0</v>
      </c>
      <c r="CH62" s="467"/>
      <c r="CI62" s="254">
        <f t="shared" si="1"/>
        <v>0</v>
      </c>
      <c r="CJ62" s="251"/>
      <c r="CK62" s="254">
        <f t="shared" si="40"/>
        <v>0</v>
      </c>
      <c r="CL62" s="251"/>
      <c r="CM62" s="254">
        <f t="shared" si="41"/>
        <v>0</v>
      </c>
      <c r="CN62" s="251"/>
      <c r="CO62" s="254">
        <f t="shared" si="42"/>
        <v>0</v>
      </c>
      <c r="CP62" s="251"/>
      <c r="CQ62" s="254">
        <f t="shared" si="43"/>
        <v>0</v>
      </c>
      <c r="CR62" s="251"/>
      <c r="CS62" s="254">
        <f t="shared" si="44"/>
        <v>0</v>
      </c>
      <c r="CT62" s="251"/>
      <c r="CU62" s="254">
        <f t="shared" si="45"/>
        <v>0</v>
      </c>
      <c r="CV62" s="251"/>
      <c r="CW62" s="254">
        <f t="shared" si="46"/>
        <v>0</v>
      </c>
      <c r="CX62" s="254"/>
      <c r="CY62" s="254">
        <f t="shared" si="47"/>
        <v>0</v>
      </c>
      <c r="CZ62" s="254"/>
      <c r="DA62" s="254">
        <f t="shared" si="48"/>
        <v>0</v>
      </c>
      <c r="DB62" s="254"/>
      <c r="DC62" s="254">
        <f t="shared" si="49"/>
        <v>0</v>
      </c>
      <c r="DD62" s="254"/>
      <c r="DE62" s="254">
        <f t="shared" si="50"/>
        <v>0</v>
      </c>
      <c r="DF62" s="254"/>
      <c r="DG62" s="254">
        <f t="shared" si="51"/>
        <v>0</v>
      </c>
      <c r="DH62" s="254"/>
      <c r="DI62" s="254">
        <f t="shared" si="52"/>
        <v>0</v>
      </c>
      <c r="DJ62" s="254"/>
      <c r="DK62" s="254">
        <f t="shared" si="53"/>
        <v>0</v>
      </c>
      <c r="DL62" s="254"/>
      <c r="DM62" s="254">
        <f t="shared" si="54"/>
        <v>0</v>
      </c>
      <c r="DN62" s="254"/>
      <c r="DO62" s="254">
        <f t="shared" si="55"/>
        <v>0</v>
      </c>
      <c r="DP62" s="254"/>
      <c r="DQ62" s="254">
        <f t="shared" si="56"/>
        <v>0</v>
      </c>
      <c r="DR62" s="254"/>
      <c r="DS62" s="254">
        <f t="shared" si="57"/>
        <v>0</v>
      </c>
      <c r="DT62" s="254"/>
      <c r="DU62" s="254">
        <f t="shared" si="58"/>
        <v>0</v>
      </c>
      <c r="DV62" s="254"/>
      <c r="DW62" s="254">
        <f t="shared" si="59"/>
        <v>0</v>
      </c>
      <c r="DX62" s="254"/>
      <c r="DY62" s="254">
        <f t="shared" si="60"/>
        <v>0</v>
      </c>
      <c r="DZ62" s="254"/>
      <c r="EA62" s="254">
        <f t="shared" si="61"/>
        <v>0</v>
      </c>
      <c r="EB62" s="254"/>
      <c r="EC62" s="254">
        <f t="shared" si="62"/>
        <v>0</v>
      </c>
      <c r="ED62" s="254"/>
      <c r="EE62" s="254">
        <f t="shared" si="63"/>
        <v>0</v>
      </c>
      <c r="EF62" s="254"/>
      <c r="EG62" s="254">
        <f t="shared" si="64"/>
        <v>0</v>
      </c>
      <c r="EH62" s="254"/>
      <c r="EI62" s="254">
        <f t="shared" si="65"/>
        <v>0</v>
      </c>
      <c r="EJ62" s="254"/>
      <c r="EK62" s="254">
        <f t="shared" si="66"/>
        <v>0</v>
      </c>
      <c r="EL62" s="254"/>
      <c r="EM62" s="254">
        <f t="shared" si="67"/>
        <v>0</v>
      </c>
      <c r="EN62" s="254"/>
      <c r="EO62" s="254">
        <f t="shared" si="68"/>
        <v>0</v>
      </c>
      <c r="EP62" s="254"/>
      <c r="EQ62" s="254">
        <f t="shared" si="69"/>
        <v>0</v>
      </c>
      <c r="ER62" s="254"/>
      <c r="ES62" s="254">
        <f t="shared" si="70"/>
        <v>0</v>
      </c>
      <c r="ET62" s="254"/>
      <c r="EU62" s="254">
        <f t="shared" si="71"/>
        <v>0</v>
      </c>
      <c r="EV62" s="254"/>
      <c r="EW62" s="254">
        <f t="shared" si="72"/>
        <v>0</v>
      </c>
      <c r="EX62" s="254"/>
      <c r="EY62" s="254">
        <f t="shared" si="73"/>
        <v>0</v>
      </c>
      <c r="EZ62" s="254"/>
      <c r="FA62" s="254">
        <f t="shared" si="74"/>
        <v>0</v>
      </c>
      <c r="FB62" s="254"/>
      <c r="FC62" s="254">
        <f t="shared" si="75"/>
        <v>0</v>
      </c>
      <c r="FD62" s="254"/>
      <c r="FE62" s="254">
        <f t="shared" si="76"/>
        <v>0</v>
      </c>
      <c r="FF62" s="254"/>
      <c r="FG62" s="254">
        <f t="shared" si="77"/>
        <v>0</v>
      </c>
      <c r="FH62" s="254"/>
      <c r="FI62" s="254">
        <f t="shared" si="78"/>
        <v>0</v>
      </c>
      <c r="FJ62" s="254"/>
      <c r="FK62" s="254">
        <f t="shared" si="79"/>
        <v>0</v>
      </c>
      <c r="FL62" s="254"/>
      <c r="FM62" s="254">
        <f t="shared" si="80"/>
        <v>0</v>
      </c>
      <c r="FN62" s="254"/>
      <c r="FO62" s="254">
        <f t="shared" si="81"/>
        <v>0</v>
      </c>
      <c r="FP62" s="254"/>
      <c r="FQ62" s="254">
        <f t="shared" si="82"/>
        <v>0</v>
      </c>
      <c r="FR62" s="254"/>
      <c r="FS62" s="254">
        <f t="shared" si="83"/>
        <v>0</v>
      </c>
      <c r="FT62" s="254"/>
      <c r="FU62" s="254">
        <f t="shared" si="84"/>
        <v>0</v>
      </c>
      <c r="FV62" s="254"/>
      <c r="FW62" s="254">
        <f t="shared" si="85"/>
        <v>0</v>
      </c>
      <c r="FX62" s="254"/>
      <c r="FY62" s="254">
        <f t="shared" si="86"/>
        <v>0</v>
      </c>
      <c r="FZ62" s="254"/>
      <c r="GA62" s="254">
        <f t="shared" si="87"/>
        <v>0</v>
      </c>
      <c r="GB62" s="254"/>
      <c r="GC62" s="254">
        <f t="shared" si="88"/>
        <v>0</v>
      </c>
      <c r="GD62" s="254"/>
      <c r="GE62" s="254">
        <f t="shared" si="89"/>
        <v>0</v>
      </c>
      <c r="GF62" s="254"/>
      <c r="GG62" s="254">
        <f t="shared" si="90"/>
        <v>0</v>
      </c>
      <c r="GH62" s="254"/>
      <c r="GI62" s="254">
        <f t="shared" si="91"/>
        <v>0</v>
      </c>
      <c r="GJ62" s="254"/>
      <c r="GK62" s="254">
        <f t="shared" si="92"/>
        <v>0</v>
      </c>
      <c r="GL62" s="254"/>
      <c r="GM62" s="254">
        <f t="shared" si="93"/>
        <v>0</v>
      </c>
      <c r="GN62" s="254"/>
      <c r="GO62" s="254">
        <f t="shared" si="94"/>
        <v>0</v>
      </c>
      <c r="GP62" s="254"/>
      <c r="GQ62" s="254">
        <f t="shared" si="95"/>
        <v>0</v>
      </c>
      <c r="GR62" s="254"/>
      <c r="GS62" s="254">
        <f t="shared" si="96"/>
        <v>0</v>
      </c>
      <c r="GT62" s="254"/>
      <c r="GU62" s="254">
        <f t="shared" si="97"/>
        <v>0</v>
      </c>
      <c r="GV62" s="254"/>
      <c r="GW62" s="254">
        <f t="shared" si="98"/>
        <v>0</v>
      </c>
      <c r="GX62" s="254"/>
      <c r="GY62" s="254">
        <f t="shared" si="99"/>
        <v>0</v>
      </c>
      <c r="GZ62" s="236">
        <f t="shared" si="100"/>
        <v>0</v>
      </c>
      <c r="HA62" s="237">
        <f t="shared" si="101"/>
        <v>0</v>
      </c>
      <c r="HB62" s="107">
        <f t="shared" si="2"/>
        <v>0</v>
      </c>
      <c r="HC62" s="515"/>
    </row>
    <row r="63" spans="1:211">
      <c r="A63" s="457" t="s">
        <v>173</v>
      </c>
      <c r="B63" s="458"/>
      <c r="C63" s="448"/>
      <c r="D63" s="457"/>
      <c r="E63" s="456"/>
      <c r="F63" s="451"/>
      <c r="G63" s="459"/>
      <c r="H63" s="463"/>
      <c r="I63" s="254">
        <f t="shared" si="103"/>
        <v>0</v>
      </c>
      <c r="J63" s="462"/>
      <c r="K63" s="254">
        <f t="shared" si="102"/>
        <v>0</v>
      </c>
      <c r="L63" s="462"/>
      <c r="M63" s="254">
        <f t="shared" si="3"/>
        <v>0</v>
      </c>
      <c r="N63" s="462"/>
      <c r="O63" s="254">
        <f t="shared" si="4"/>
        <v>0</v>
      </c>
      <c r="P63" s="462"/>
      <c r="Q63" s="254">
        <f t="shared" si="5"/>
        <v>0</v>
      </c>
      <c r="R63" s="462"/>
      <c r="S63" s="254">
        <f t="shared" si="6"/>
        <v>0</v>
      </c>
      <c r="T63" s="467"/>
      <c r="U63" s="254">
        <f t="shared" si="7"/>
        <v>0</v>
      </c>
      <c r="V63" s="467"/>
      <c r="W63" s="254">
        <f t="shared" si="8"/>
        <v>0</v>
      </c>
      <c r="X63" s="467"/>
      <c r="Y63" s="254">
        <f t="shared" si="9"/>
        <v>0</v>
      </c>
      <c r="Z63" s="467"/>
      <c r="AA63" s="254">
        <f t="shared" si="10"/>
        <v>0</v>
      </c>
      <c r="AB63" s="467"/>
      <c r="AC63" s="254">
        <f t="shared" si="11"/>
        <v>0</v>
      </c>
      <c r="AD63" s="467"/>
      <c r="AE63" s="254">
        <f t="shared" si="12"/>
        <v>0</v>
      </c>
      <c r="AF63" s="467"/>
      <c r="AG63" s="254">
        <f t="shared" si="13"/>
        <v>0</v>
      </c>
      <c r="AH63" s="467"/>
      <c r="AI63" s="254">
        <f t="shared" si="14"/>
        <v>0</v>
      </c>
      <c r="AJ63" s="467"/>
      <c r="AK63" s="254">
        <f t="shared" si="15"/>
        <v>0</v>
      </c>
      <c r="AL63" s="467"/>
      <c r="AM63" s="254">
        <f t="shared" si="16"/>
        <v>0</v>
      </c>
      <c r="AN63" s="467"/>
      <c r="AO63" s="254">
        <f t="shared" si="17"/>
        <v>0</v>
      </c>
      <c r="AP63" s="467"/>
      <c r="AQ63" s="254">
        <f t="shared" si="18"/>
        <v>0</v>
      </c>
      <c r="AR63" s="467"/>
      <c r="AS63" s="254">
        <f t="shared" si="19"/>
        <v>0</v>
      </c>
      <c r="AT63" s="467"/>
      <c r="AU63" s="254">
        <f t="shared" si="20"/>
        <v>0</v>
      </c>
      <c r="AV63" s="463"/>
      <c r="AW63" s="254">
        <f t="shared" si="21"/>
        <v>0</v>
      </c>
      <c r="AX63" s="463"/>
      <c r="AY63" s="254">
        <f t="shared" si="22"/>
        <v>0</v>
      </c>
      <c r="AZ63" s="467"/>
      <c r="BA63" s="254">
        <f t="shared" si="23"/>
        <v>0</v>
      </c>
      <c r="BB63" s="467"/>
      <c r="BC63" s="254">
        <f t="shared" si="24"/>
        <v>0</v>
      </c>
      <c r="BD63" s="467"/>
      <c r="BE63" s="254">
        <f t="shared" si="25"/>
        <v>0</v>
      </c>
      <c r="BF63" s="467"/>
      <c r="BG63" s="254">
        <f t="shared" si="26"/>
        <v>0</v>
      </c>
      <c r="BH63" s="467"/>
      <c r="BI63" s="254">
        <f t="shared" si="27"/>
        <v>0</v>
      </c>
      <c r="BJ63" s="467"/>
      <c r="BK63" s="254">
        <f t="shared" si="28"/>
        <v>0</v>
      </c>
      <c r="BL63" s="467"/>
      <c r="BM63" s="254">
        <f t="shared" si="29"/>
        <v>0</v>
      </c>
      <c r="BN63" s="467"/>
      <c r="BO63" s="254">
        <f t="shared" si="30"/>
        <v>0</v>
      </c>
      <c r="BP63" s="467"/>
      <c r="BQ63" s="254">
        <f t="shared" si="31"/>
        <v>0</v>
      </c>
      <c r="BR63" s="467"/>
      <c r="BS63" s="254">
        <f t="shared" si="32"/>
        <v>0</v>
      </c>
      <c r="BT63" s="467"/>
      <c r="BU63" s="254">
        <f t="shared" si="33"/>
        <v>0</v>
      </c>
      <c r="BV63" s="467"/>
      <c r="BW63" s="254">
        <f t="shared" si="34"/>
        <v>0</v>
      </c>
      <c r="BX63" s="467"/>
      <c r="BY63" s="254">
        <f t="shared" si="35"/>
        <v>0</v>
      </c>
      <c r="BZ63" s="467"/>
      <c r="CA63" s="254">
        <f t="shared" si="36"/>
        <v>0</v>
      </c>
      <c r="CB63" s="467"/>
      <c r="CC63" s="254">
        <f t="shared" si="37"/>
        <v>0</v>
      </c>
      <c r="CD63" s="467"/>
      <c r="CE63" s="254">
        <f t="shared" si="38"/>
        <v>0</v>
      </c>
      <c r="CF63" s="467"/>
      <c r="CG63" s="254">
        <f t="shared" si="39"/>
        <v>0</v>
      </c>
      <c r="CH63" s="467"/>
      <c r="CI63" s="254">
        <f t="shared" si="1"/>
        <v>0</v>
      </c>
      <c r="CJ63" s="251"/>
      <c r="CK63" s="254">
        <f t="shared" si="40"/>
        <v>0</v>
      </c>
      <c r="CL63" s="251"/>
      <c r="CM63" s="254">
        <f t="shared" si="41"/>
        <v>0</v>
      </c>
      <c r="CN63" s="251"/>
      <c r="CO63" s="254">
        <f t="shared" si="42"/>
        <v>0</v>
      </c>
      <c r="CP63" s="251"/>
      <c r="CQ63" s="254">
        <f t="shared" si="43"/>
        <v>0</v>
      </c>
      <c r="CR63" s="251"/>
      <c r="CS63" s="254">
        <f t="shared" si="44"/>
        <v>0</v>
      </c>
      <c r="CT63" s="251"/>
      <c r="CU63" s="254">
        <f t="shared" si="45"/>
        <v>0</v>
      </c>
      <c r="CV63" s="251"/>
      <c r="CW63" s="254">
        <f t="shared" si="46"/>
        <v>0</v>
      </c>
      <c r="CX63" s="254"/>
      <c r="CY63" s="254">
        <f t="shared" si="47"/>
        <v>0</v>
      </c>
      <c r="CZ63" s="254"/>
      <c r="DA63" s="254">
        <f t="shared" si="48"/>
        <v>0</v>
      </c>
      <c r="DB63" s="254"/>
      <c r="DC63" s="254">
        <f t="shared" si="49"/>
        <v>0</v>
      </c>
      <c r="DD63" s="254"/>
      <c r="DE63" s="254">
        <f t="shared" si="50"/>
        <v>0</v>
      </c>
      <c r="DF63" s="254"/>
      <c r="DG63" s="254">
        <f t="shared" si="51"/>
        <v>0</v>
      </c>
      <c r="DH63" s="254"/>
      <c r="DI63" s="254">
        <f t="shared" si="52"/>
        <v>0</v>
      </c>
      <c r="DJ63" s="254"/>
      <c r="DK63" s="254">
        <f t="shared" si="53"/>
        <v>0</v>
      </c>
      <c r="DL63" s="254"/>
      <c r="DM63" s="254">
        <f t="shared" si="54"/>
        <v>0</v>
      </c>
      <c r="DN63" s="254"/>
      <c r="DO63" s="254">
        <f t="shared" si="55"/>
        <v>0</v>
      </c>
      <c r="DP63" s="254"/>
      <c r="DQ63" s="254">
        <f t="shared" si="56"/>
        <v>0</v>
      </c>
      <c r="DR63" s="254"/>
      <c r="DS63" s="254">
        <f t="shared" si="57"/>
        <v>0</v>
      </c>
      <c r="DT63" s="254"/>
      <c r="DU63" s="254">
        <f t="shared" si="58"/>
        <v>0</v>
      </c>
      <c r="DV63" s="254"/>
      <c r="DW63" s="254">
        <f t="shared" si="59"/>
        <v>0</v>
      </c>
      <c r="DX63" s="254"/>
      <c r="DY63" s="254">
        <f t="shared" si="60"/>
        <v>0</v>
      </c>
      <c r="DZ63" s="254"/>
      <c r="EA63" s="254">
        <f t="shared" si="61"/>
        <v>0</v>
      </c>
      <c r="EB63" s="254"/>
      <c r="EC63" s="254">
        <f t="shared" si="62"/>
        <v>0</v>
      </c>
      <c r="ED63" s="254"/>
      <c r="EE63" s="254">
        <f t="shared" si="63"/>
        <v>0</v>
      </c>
      <c r="EF63" s="254"/>
      <c r="EG63" s="254">
        <f t="shared" si="64"/>
        <v>0</v>
      </c>
      <c r="EH63" s="254"/>
      <c r="EI63" s="254">
        <f t="shared" si="65"/>
        <v>0</v>
      </c>
      <c r="EJ63" s="254"/>
      <c r="EK63" s="254">
        <f t="shared" si="66"/>
        <v>0</v>
      </c>
      <c r="EL63" s="254"/>
      <c r="EM63" s="254">
        <f t="shared" si="67"/>
        <v>0</v>
      </c>
      <c r="EN63" s="254"/>
      <c r="EO63" s="254">
        <f t="shared" si="68"/>
        <v>0</v>
      </c>
      <c r="EP63" s="254"/>
      <c r="EQ63" s="254">
        <f t="shared" si="69"/>
        <v>0</v>
      </c>
      <c r="ER63" s="254"/>
      <c r="ES63" s="254">
        <f t="shared" si="70"/>
        <v>0</v>
      </c>
      <c r="ET63" s="254"/>
      <c r="EU63" s="254">
        <f t="shared" si="71"/>
        <v>0</v>
      </c>
      <c r="EV63" s="254"/>
      <c r="EW63" s="254">
        <f t="shared" si="72"/>
        <v>0</v>
      </c>
      <c r="EX63" s="254"/>
      <c r="EY63" s="254">
        <f t="shared" si="73"/>
        <v>0</v>
      </c>
      <c r="EZ63" s="254"/>
      <c r="FA63" s="254">
        <f t="shared" si="74"/>
        <v>0</v>
      </c>
      <c r="FB63" s="254"/>
      <c r="FC63" s="254">
        <f t="shared" si="75"/>
        <v>0</v>
      </c>
      <c r="FD63" s="254"/>
      <c r="FE63" s="254">
        <f t="shared" si="76"/>
        <v>0</v>
      </c>
      <c r="FF63" s="254"/>
      <c r="FG63" s="254">
        <f t="shared" si="77"/>
        <v>0</v>
      </c>
      <c r="FH63" s="254"/>
      <c r="FI63" s="254">
        <f t="shared" si="78"/>
        <v>0</v>
      </c>
      <c r="FJ63" s="254"/>
      <c r="FK63" s="254">
        <f t="shared" si="79"/>
        <v>0</v>
      </c>
      <c r="FL63" s="254"/>
      <c r="FM63" s="254">
        <f t="shared" si="80"/>
        <v>0</v>
      </c>
      <c r="FN63" s="254"/>
      <c r="FO63" s="254">
        <f t="shared" si="81"/>
        <v>0</v>
      </c>
      <c r="FP63" s="254"/>
      <c r="FQ63" s="254">
        <f t="shared" si="82"/>
        <v>0</v>
      </c>
      <c r="FR63" s="254"/>
      <c r="FS63" s="254">
        <f t="shared" si="83"/>
        <v>0</v>
      </c>
      <c r="FT63" s="254"/>
      <c r="FU63" s="254">
        <f t="shared" si="84"/>
        <v>0</v>
      </c>
      <c r="FV63" s="254"/>
      <c r="FW63" s="254">
        <f t="shared" si="85"/>
        <v>0</v>
      </c>
      <c r="FX63" s="254"/>
      <c r="FY63" s="254">
        <f t="shared" si="86"/>
        <v>0</v>
      </c>
      <c r="FZ63" s="254"/>
      <c r="GA63" s="254">
        <f t="shared" si="87"/>
        <v>0</v>
      </c>
      <c r="GB63" s="254"/>
      <c r="GC63" s="254">
        <f t="shared" si="88"/>
        <v>0</v>
      </c>
      <c r="GD63" s="254"/>
      <c r="GE63" s="254">
        <f t="shared" si="89"/>
        <v>0</v>
      </c>
      <c r="GF63" s="254"/>
      <c r="GG63" s="254">
        <f t="shared" si="90"/>
        <v>0</v>
      </c>
      <c r="GH63" s="254"/>
      <c r="GI63" s="254">
        <f t="shared" si="91"/>
        <v>0</v>
      </c>
      <c r="GJ63" s="254"/>
      <c r="GK63" s="254">
        <f t="shared" si="92"/>
        <v>0</v>
      </c>
      <c r="GL63" s="254"/>
      <c r="GM63" s="254">
        <f t="shared" si="93"/>
        <v>0</v>
      </c>
      <c r="GN63" s="254"/>
      <c r="GO63" s="254">
        <f t="shared" si="94"/>
        <v>0</v>
      </c>
      <c r="GP63" s="254"/>
      <c r="GQ63" s="254">
        <f t="shared" si="95"/>
        <v>0</v>
      </c>
      <c r="GR63" s="254"/>
      <c r="GS63" s="254">
        <f t="shared" si="96"/>
        <v>0</v>
      </c>
      <c r="GT63" s="254"/>
      <c r="GU63" s="254">
        <f t="shared" si="97"/>
        <v>0</v>
      </c>
      <c r="GV63" s="254"/>
      <c r="GW63" s="254">
        <f t="shared" si="98"/>
        <v>0</v>
      </c>
      <c r="GX63" s="254"/>
      <c r="GY63" s="254">
        <f t="shared" si="99"/>
        <v>0</v>
      </c>
      <c r="GZ63" s="236">
        <f t="shared" si="100"/>
        <v>0</v>
      </c>
      <c r="HA63" s="237">
        <f t="shared" si="101"/>
        <v>0</v>
      </c>
      <c r="HB63" s="107">
        <f t="shared" si="2"/>
        <v>0</v>
      </c>
      <c r="HC63" s="515"/>
    </row>
    <row r="64" spans="1:211">
      <c r="A64" s="457" t="s">
        <v>174</v>
      </c>
      <c r="B64" s="458"/>
      <c r="C64" s="448"/>
      <c r="D64" s="457"/>
      <c r="E64" s="456"/>
      <c r="F64" s="451"/>
      <c r="G64" s="459"/>
      <c r="H64" s="463"/>
      <c r="I64" s="254">
        <f t="shared" si="103"/>
        <v>0</v>
      </c>
      <c r="J64" s="462"/>
      <c r="K64" s="254">
        <f t="shared" si="102"/>
        <v>0</v>
      </c>
      <c r="L64" s="462"/>
      <c r="M64" s="254">
        <f t="shared" si="3"/>
        <v>0</v>
      </c>
      <c r="N64" s="462"/>
      <c r="O64" s="254">
        <f t="shared" si="4"/>
        <v>0</v>
      </c>
      <c r="P64" s="462"/>
      <c r="Q64" s="254">
        <f t="shared" si="5"/>
        <v>0</v>
      </c>
      <c r="R64" s="462"/>
      <c r="S64" s="254">
        <f t="shared" si="6"/>
        <v>0</v>
      </c>
      <c r="T64" s="467"/>
      <c r="U64" s="254">
        <f t="shared" si="7"/>
        <v>0</v>
      </c>
      <c r="V64" s="467"/>
      <c r="W64" s="254">
        <f t="shared" si="8"/>
        <v>0</v>
      </c>
      <c r="X64" s="467"/>
      <c r="Y64" s="254">
        <f t="shared" si="9"/>
        <v>0</v>
      </c>
      <c r="Z64" s="467"/>
      <c r="AA64" s="254">
        <f t="shared" si="10"/>
        <v>0</v>
      </c>
      <c r="AB64" s="467"/>
      <c r="AC64" s="254">
        <f t="shared" si="11"/>
        <v>0</v>
      </c>
      <c r="AD64" s="467"/>
      <c r="AE64" s="254">
        <f t="shared" si="12"/>
        <v>0</v>
      </c>
      <c r="AF64" s="467"/>
      <c r="AG64" s="254">
        <f t="shared" si="13"/>
        <v>0</v>
      </c>
      <c r="AH64" s="467"/>
      <c r="AI64" s="254">
        <f t="shared" si="14"/>
        <v>0</v>
      </c>
      <c r="AJ64" s="467"/>
      <c r="AK64" s="254">
        <f t="shared" si="15"/>
        <v>0</v>
      </c>
      <c r="AL64" s="467"/>
      <c r="AM64" s="254">
        <f t="shared" si="16"/>
        <v>0</v>
      </c>
      <c r="AN64" s="467"/>
      <c r="AO64" s="254">
        <f t="shared" si="17"/>
        <v>0</v>
      </c>
      <c r="AP64" s="467"/>
      <c r="AQ64" s="254">
        <f t="shared" si="18"/>
        <v>0</v>
      </c>
      <c r="AR64" s="467"/>
      <c r="AS64" s="254">
        <f t="shared" si="19"/>
        <v>0</v>
      </c>
      <c r="AT64" s="467"/>
      <c r="AU64" s="254">
        <f t="shared" si="20"/>
        <v>0</v>
      </c>
      <c r="AV64" s="463"/>
      <c r="AW64" s="254">
        <f t="shared" si="21"/>
        <v>0</v>
      </c>
      <c r="AX64" s="463"/>
      <c r="AY64" s="254">
        <f t="shared" si="22"/>
        <v>0</v>
      </c>
      <c r="AZ64" s="467"/>
      <c r="BA64" s="254">
        <f t="shared" si="23"/>
        <v>0</v>
      </c>
      <c r="BB64" s="467"/>
      <c r="BC64" s="254">
        <f t="shared" si="24"/>
        <v>0</v>
      </c>
      <c r="BD64" s="467"/>
      <c r="BE64" s="254">
        <f t="shared" si="25"/>
        <v>0</v>
      </c>
      <c r="BF64" s="467"/>
      <c r="BG64" s="254">
        <f t="shared" si="26"/>
        <v>0</v>
      </c>
      <c r="BH64" s="467"/>
      <c r="BI64" s="254">
        <f t="shared" si="27"/>
        <v>0</v>
      </c>
      <c r="BJ64" s="467"/>
      <c r="BK64" s="254">
        <f t="shared" si="28"/>
        <v>0</v>
      </c>
      <c r="BL64" s="467"/>
      <c r="BM64" s="254">
        <f t="shared" si="29"/>
        <v>0</v>
      </c>
      <c r="BN64" s="467"/>
      <c r="BO64" s="254">
        <f t="shared" si="30"/>
        <v>0</v>
      </c>
      <c r="BP64" s="467"/>
      <c r="BQ64" s="254">
        <f t="shared" si="31"/>
        <v>0</v>
      </c>
      <c r="BR64" s="467"/>
      <c r="BS64" s="254">
        <f t="shared" si="32"/>
        <v>0</v>
      </c>
      <c r="BT64" s="467"/>
      <c r="BU64" s="254">
        <f t="shared" si="33"/>
        <v>0</v>
      </c>
      <c r="BV64" s="467"/>
      <c r="BW64" s="254">
        <f t="shared" si="34"/>
        <v>0</v>
      </c>
      <c r="BX64" s="467"/>
      <c r="BY64" s="254">
        <f t="shared" si="35"/>
        <v>0</v>
      </c>
      <c r="BZ64" s="467"/>
      <c r="CA64" s="254">
        <f t="shared" si="36"/>
        <v>0</v>
      </c>
      <c r="CB64" s="467"/>
      <c r="CC64" s="254">
        <f t="shared" si="37"/>
        <v>0</v>
      </c>
      <c r="CD64" s="467"/>
      <c r="CE64" s="254">
        <f t="shared" si="38"/>
        <v>0</v>
      </c>
      <c r="CF64" s="467"/>
      <c r="CG64" s="254">
        <f t="shared" si="39"/>
        <v>0</v>
      </c>
      <c r="CH64" s="467"/>
      <c r="CI64" s="254">
        <f t="shared" si="1"/>
        <v>0</v>
      </c>
      <c r="CJ64" s="251"/>
      <c r="CK64" s="254">
        <f t="shared" si="40"/>
        <v>0</v>
      </c>
      <c r="CL64" s="251"/>
      <c r="CM64" s="254">
        <f t="shared" si="41"/>
        <v>0</v>
      </c>
      <c r="CN64" s="251"/>
      <c r="CO64" s="254">
        <f t="shared" si="42"/>
        <v>0</v>
      </c>
      <c r="CP64" s="251"/>
      <c r="CQ64" s="254">
        <f t="shared" si="43"/>
        <v>0</v>
      </c>
      <c r="CR64" s="251"/>
      <c r="CS64" s="254">
        <f t="shared" si="44"/>
        <v>0</v>
      </c>
      <c r="CT64" s="251"/>
      <c r="CU64" s="254">
        <f t="shared" si="45"/>
        <v>0</v>
      </c>
      <c r="CV64" s="251"/>
      <c r="CW64" s="254">
        <f>+CV64*$G64</f>
        <v>0</v>
      </c>
      <c r="CX64" s="254"/>
      <c r="CY64" s="254">
        <f t="shared" si="47"/>
        <v>0</v>
      </c>
      <c r="CZ64" s="254"/>
      <c r="DA64" s="254">
        <f t="shared" si="48"/>
        <v>0</v>
      </c>
      <c r="DB64" s="254"/>
      <c r="DC64" s="254">
        <f t="shared" si="49"/>
        <v>0</v>
      </c>
      <c r="DD64" s="254"/>
      <c r="DE64" s="254">
        <f t="shared" si="50"/>
        <v>0</v>
      </c>
      <c r="DF64" s="254"/>
      <c r="DG64" s="254">
        <f t="shared" si="51"/>
        <v>0</v>
      </c>
      <c r="DH64" s="254"/>
      <c r="DI64" s="254">
        <f t="shared" si="52"/>
        <v>0</v>
      </c>
      <c r="DJ64" s="254"/>
      <c r="DK64" s="254">
        <f t="shared" si="53"/>
        <v>0</v>
      </c>
      <c r="DL64" s="254"/>
      <c r="DM64" s="254">
        <f t="shared" si="54"/>
        <v>0</v>
      </c>
      <c r="DN64" s="254"/>
      <c r="DO64" s="254">
        <f t="shared" si="55"/>
        <v>0</v>
      </c>
      <c r="DP64" s="254"/>
      <c r="DQ64" s="254">
        <f t="shared" si="56"/>
        <v>0</v>
      </c>
      <c r="DR64" s="254"/>
      <c r="DS64" s="254">
        <f t="shared" si="57"/>
        <v>0</v>
      </c>
      <c r="DT64" s="254"/>
      <c r="DU64" s="254">
        <f t="shared" si="58"/>
        <v>0</v>
      </c>
      <c r="DV64" s="254"/>
      <c r="DW64" s="254">
        <f t="shared" si="59"/>
        <v>0</v>
      </c>
      <c r="DX64" s="254"/>
      <c r="DY64" s="254">
        <f t="shared" si="60"/>
        <v>0</v>
      </c>
      <c r="DZ64" s="254"/>
      <c r="EA64" s="254">
        <f t="shared" si="61"/>
        <v>0</v>
      </c>
      <c r="EB64" s="254"/>
      <c r="EC64" s="254">
        <f t="shared" si="62"/>
        <v>0</v>
      </c>
      <c r="ED64" s="254"/>
      <c r="EE64" s="254">
        <f t="shared" si="63"/>
        <v>0</v>
      </c>
      <c r="EF64" s="254"/>
      <c r="EG64" s="254">
        <f t="shared" si="64"/>
        <v>0</v>
      </c>
      <c r="EH64" s="254"/>
      <c r="EI64" s="254">
        <f t="shared" si="65"/>
        <v>0</v>
      </c>
      <c r="EJ64" s="254"/>
      <c r="EK64" s="254">
        <f t="shared" si="66"/>
        <v>0</v>
      </c>
      <c r="EL64" s="254"/>
      <c r="EM64" s="254">
        <f t="shared" si="67"/>
        <v>0</v>
      </c>
      <c r="EN64" s="254"/>
      <c r="EO64" s="254">
        <f t="shared" si="68"/>
        <v>0</v>
      </c>
      <c r="EP64" s="254"/>
      <c r="EQ64" s="254">
        <f t="shared" si="69"/>
        <v>0</v>
      </c>
      <c r="ER64" s="254"/>
      <c r="ES64" s="254">
        <f t="shared" si="70"/>
        <v>0</v>
      </c>
      <c r="ET64" s="254"/>
      <c r="EU64" s="254">
        <f t="shared" si="71"/>
        <v>0</v>
      </c>
      <c r="EV64" s="254"/>
      <c r="EW64" s="254">
        <f t="shared" si="72"/>
        <v>0</v>
      </c>
      <c r="EX64" s="254"/>
      <c r="EY64" s="254">
        <f t="shared" si="73"/>
        <v>0</v>
      </c>
      <c r="EZ64" s="254"/>
      <c r="FA64" s="254">
        <f t="shared" si="74"/>
        <v>0</v>
      </c>
      <c r="FB64" s="254"/>
      <c r="FC64" s="254">
        <f t="shared" si="75"/>
        <v>0</v>
      </c>
      <c r="FD64" s="254"/>
      <c r="FE64" s="254">
        <f t="shared" si="76"/>
        <v>0</v>
      </c>
      <c r="FF64" s="254"/>
      <c r="FG64" s="254">
        <f t="shared" si="77"/>
        <v>0</v>
      </c>
      <c r="FH64" s="254"/>
      <c r="FI64" s="254">
        <f t="shared" si="78"/>
        <v>0</v>
      </c>
      <c r="FJ64" s="254"/>
      <c r="FK64" s="254">
        <f t="shared" si="79"/>
        <v>0</v>
      </c>
      <c r="FL64" s="254"/>
      <c r="FM64" s="254">
        <f t="shared" si="80"/>
        <v>0</v>
      </c>
      <c r="FN64" s="254"/>
      <c r="FO64" s="254">
        <f t="shared" si="81"/>
        <v>0</v>
      </c>
      <c r="FP64" s="254"/>
      <c r="FQ64" s="254">
        <f t="shared" si="82"/>
        <v>0</v>
      </c>
      <c r="FR64" s="254"/>
      <c r="FS64" s="254">
        <f t="shared" si="83"/>
        <v>0</v>
      </c>
      <c r="FT64" s="254"/>
      <c r="FU64" s="254">
        <f t="shared" si="84"/>
        <v>0</v>
      </c>
      <c r="FV64" s="254"/>
      <c r="FW64" s="254">
        <f t="shared" si="85"/>
        <v>0</v>
      </c>
      <c r="FX64" s="254"/>
      <c r="FY64" s="254">
        <f t="shared" si="86"/>
        <v>0</v>
      </c>
      <c r="FZ64" s="254"/>
      <c r="GA64" s="254">
        <f t="shared" si="87"/>
        <v>0</v>
      </c>
      <c r="GB64" s="254"/>
      <c r="GC64" s="254">
        <f t="shared" si="88"/>
        <v>0</v>
      </c>
      <c r="GD64" s="254"/>
      <c r="GE64" s="254">
        <f t="shared" si="89"/>
        <v>0</v>
      </c>
      <c r="GF64" s="254"/>
      <c r="GG64" s="254">
        <f t="shared" si="90"/>
        <v>0</v>
      </c>
      <c r="GH64" s="254"/>
      <c r="GI64" s="254">
        <f t="shared" si="91"/>
        <v>0</v>
      </c>
      <c r="GJ64" s="254"/>
      <c r="GK64" s="254">
        <f t="shared" si="92"/>
        <v>0</v>
      </c>
      <c r="GL64" s="254"/>
      <c r="GM64" s="254">
        <f t="shared" si="93"/>
        <v>0</v>
      </c>
      <c r="GN64" s="254"/>
      <c r="GO64" s="254">
        <f t="shared" si="94"/>
        <v>0</v>
      </c>
      <c r="GP64" s="254"/>
      <c r="GQ64" s="254">
        <f t="shared" si="95"/>
        <v>0</v>
      </c>
      <c r="GR64" s="254"/>
      <c r="GS64" s="254">
        <f t="shared" si="96"/>
        <v>0</v>
      </c>
      <c r="GT64" s="254"/>
      <c r="GU64" s="254">
        <f t="shared" si="97"/>
        <v>0</v>
      </c>
      <c r="GV64" s="254"/>
      <c r="GW64" s="254">
        <f t="shared" si="98"/>
        <v>0</v>
      </c>
      <c r="GX64" s="254"/>
      <c r="GY64" s="254">
        <f t="shared" si="99"/>
        <v>0</v>
      </c>
      <c r="GZ64" s="236">
        <f t="shared" si="100"/>
        <v>0</v>
      </c>
      <c r="HA64" s="237">
        <f t="shared" si="101"/>
        <v>0</v>
      </c>
      <c r="HB64" s="107">
        <f t="shared" si="2"/>
        <v>0</v>
      </c>
      <c r="HC64" s="515"/>
    </row>
    <row r="65" spans="1:211">
      <c r="A65" s="457" t="s">
        <v>175</v>
      </c>
      <c r="B65" s="458"/>
      <c r="C65" s="448"/>
      <c r="D65" s="457"/>
      <c r="E65" s="456"/>
      <c r="F65" s="451"/>
      <c r="G65" s="459"/>
      <c r="H65" s="463"/>
      <c r="I65" s="254">
        <f t="shared" si="103"/>
        <v>0</v>
      </c>
      <c r="J65" s="462"/>
      <c r="K65" s="254">
        <f t="shared" si="102"/>
        <v>0</v>
      </c>
      <c r="L65" s="462"/>
      <c r="M65" s="254">
        <f t="shared" si="3"/>
        <v>0</v>
      </c>
      <c r="N65" s="462"/>
      <c r="O65" s="254">
        <f t="shared" si="4"/>
        <v>0</v>
      </c>
      <c r="P65" s="462"/>
      <c r="Q65" s="254">
        <f t="shared" si="5"/>
        <v>0</v>
      </c>
      <c r="R65" s="462"/>
      <c r="S65" s="254">
        <f t="shared" si="6"/>
        <v>0</v>
      </c>
      <c r="T65" s="467"/>
      <c r="U65" s="254">
        <f t="shared" si="7"/>
        <v>0</v>
      </c>
      <c r="V65" s="467"/>
      <c r="W65" s="254">
        <f t="shared" si="8"/>
        <v>0</v>
      </c>
      <c r="X65" s="467"/>
      <c r="Y65" s="254">
        <f t="shared" si="9"/>
        <v>0</v>
      </c>
      <c r="Z65" s="467"/>
      <c r="AA65" s="254">
        <f t="shared" si="10"/>
        <v>0</v>
      </c>
      <c r="AB65" s="467"/>
      <c r="AC65" s="254">
        <f t="shared" si="11"/>
        <v>0</v>
      </c>
      <c r="AD65" s="467"/>
      <c r="AE65" s="254">
        <f t="shared" si="12"/>
        <v>0</v>
      </c>
      <c r="AF65" s="467"/>
      <c r="AG65" s="254">
        <f t="shared" si="13"/>
        <v>0</v>
      </c>
      <c r="AH65" s="467"/>
      <c r="AI65" s="254">
        <f t="shared" si="14"/>
        <v>0</v>
      </c>
      <c r="AJ65" s="467"/>
      <c r="AK65" s="254">
        <f t="shared" si="15"/>
        <v>0</v>
      </c>
      <c r="AL65" s="467"/>
      <c r="AM65" s="254">
        <f t="shared" si="16"/>
        <v>0</v>
      </c>
      <c r="AN65" s="467"/>
      <c r="AO65" s="254">
        <f t="shared" si="17"/>
        <v>0</v>
      </c>
      <c r="AP65" s="467"/>
      <c r="AQ65" s="254">
        <f t="shared" si="18"/>
        <v>0</v>
      </c>
      <c r="AR65" s="467"/>
      <c r="AS65" s="254">
        <f t="shared" si="19"/>
        <v>0</v>
      </c>
      <c r="AT65" s="467"/>
      <c r="AU65" s="254">
        <f t="shared" si="20"/>
        <v>0</v>
      </c>
      <c r="AV65" s="463"/>
      <c r="AW65" s="254">
        <f t="shared" si="21"/>
        <v>0</v>
      </c>
      <c r="AX65" s="463"/>
      <c r="AY65" s="254">
        <f t="shared" si="22"/>
        <v>0</v>
      </c>
      <c r="AZ65" s="467"/>
      <c r="BA65" s="254">
        <f t="shared" si="23"/>
        <v>0</v>
      </c>
      <c r="BB65" s="467"/>
      <c r="BC65" s="254">
        <f t="shared" si="24"/>
        <v>0</v>
      </c>
      <c r="BD65" s="467"/>
      <c r="BE65" s="254">
        <f t="shared" si="25"/>
        <v>0</v>
      </c>
      <c r="BF65" s="467"/>
      <c r="BG65" s="254">
        <f t="shared" si="26"/>
        <v>0</v>
      </c>
      <c r="BH65" s="467"/>
      <c r="BI65" s="254">
        <f t="shared" si="27"/>
        <v>0</v>
      </c>
      <c r="BJ65" s="467"/>
      <c r="BK65" s="254">
        <f t="shared" si="28"/>
        <v>0</v>
      </c>
      <c r="BL65" s="467"/>
      <c r="BM65" s="254">
        <f t="shared" si="29"/>
        <v>0</v>
      </c>
      <c r="BN65" s="467"/>
      <c r="BO65" s="254">
        <f t="shared" si="30"/>
        <v>0</v>
      </c>
      <c r="BP65" s="467"/>
      <c r="BQ65" s="254">
        <f t="shared" si="31"/>
        <v>0</v>
      </c>
      <c r="BR65" s="467"/>
      <c r="BS65" s="254">
        <f t="shared" si="32"/>
        <v>0</v>
      </c>
      <c r="BT65" s="467"/>
      <c r="BU65" s="254">
        <f t="shared" si="33"/>
        <v>0</v>
      </c>
      <c r="BV65" s="467"/>
      <c r="BW65" s="254">
        <f t="shared" si="34"/>
        <v>0</v>
      </c>
      <c r="BX65" s="467"/>
      <c r="BY65" s="254">
        <f t="shared" si="35"/>
        <v>0</v>
      </c>
      <c r="BZ65" s="467"/>
      <c r="CA65" s="254">
        <f t="shared" si="36"/>
        <v>0</v>
      </c>
      <c r="CB65" s="467"/>
      <c r="CC65" s="254">
        <f t="shared" si="37"/>
        <v>0</v>
      </c>
      <c r="CD65" s="467"/>
      <c r="CE65" s="254">
        <f t="shared" si="38"/>
        <v>0</v>
      </c>
      <c r="CF65" s="467"/>
      <c r="CG65" s="254">
        <f t="shared" si="39"/>
        <v>0</v>
      </c>
      <c r="CH65" s="467"/>
      <c r="CI65" s="254">
        <f t="shared" si="1"/>
        <v>0</v>
      </c>
      <c r="CJ65" s="251"/>
      <c r="CK65" s="254">
        <f t="shared" si="40"/>
        <v>0</v>
      </c>
      <c r="CL65" s="251"/>
      <c r="CM65" s="254">
        <f t="shared" si="41"/>
        <v>0</v>
      </c>
      <c r="CN65" s="251"/>
      <c r="CO65" s="254">
        <f t="shared" si="42"/>
        <v>0</v>
      </c>
      <c r="CP65" s="251"/>
      <c r="CQ65" s="254">
        <f t="shared" si="43"/>
        <v>0</v>
      </c>
      <c r="CR65" s="251"/>
      <c r="CS65" s="254">
        <f t="shared" si="44"/>
        <v>0</v>
      </c>
      <c r="CT65" s="251"/>
      <c r="CU65" s="254">
        <f t="shared" si="45"/>
        <v>0</v>
      </c>
      <c r="CV65" s="251"/>
      <c r="CW65" s="254">
        <f t="shared" si="46"/>
        <v>0</v>
      </c>
      <c r="CX65" s="254"/>
      <c r="CY65" s="254">
        <f t="shared" si="47"/>
        <v>0</v>
      </c>
      <c r="CZ65" s="254"/>
      <c r="DA65" s="254">
        <f t="shared" si="48"/>
        <v>0</v>
      </c>
      <c r="DB65" s="254"/>
      <c r="DC65" s="254">
        <f t="shared" si="49"/>
        <v>0</v>
      </c>
      <c r="DD65" s="254"/>
      <c r="DE65" s="254">
        <f t="shared" si="50"/>
        <v>0</v>
      </c>
      <c r="DF65" s="254"/>
      <c r="DG65" s="254">
        <f t="shared" si="51"/>
        <v>0</v>
      </c>
      <c r="DH65" s="254"/>
      <c r="DI65" s="254">
        <f t="shared" si="52"/>
        <v>0</v>
      </c>
      <c r="DJ65" s="254"/>
      <c r="DK65" s="254">
        <f t="shared" si="53"/>
        <v>0</v>
      </c>
      <c r="DL65" s="254"/>
      <c r="DM65" s="254">
        <f t="shared" si="54"/>
        <v>0</v>
      </c>
      <c r="DN65" s="254"/>
      <c r="DO65" s="254">
        <f t="shared" si="55"/>
        <v>0</v>
      </c>
      <c r="DP65" s="254"/>
      <c r="DQ65" s="254">
        <f t="shared" si="56"/>
        <v>0</v>
      </c>
      <c r="DR65" s="254"/>
      <c r="DS65" s="254">
        <f t="shared" si="57"/>
        <v>0</v>
      </c>
      <c r="DT65" s="254"/>
      <c r="DU65" s="254">
        <f t="shared" si="58"/>
        <v>0</v>
      </c>
      <c r="DV65" s="254"/>
      <c r="DW65" s="254">
        <f t="shared" si="59"/>
        <v>0</v>
      </c>
      <c r="DX65" s="254"/>
      <c r="DY65" s="254">
        <f t="shared" si="60"/>
        <v>0</v>
      </c>
      <c r="DZ65" s="254"/>
      <c r="EA65" s="254">
        <f t="shared" si="61"/>
        <v>0</v>
      </c>
      <c r="EB65" s="254"/>
      <c r="EC65" s="254">
        <f t="shared" si="62"/>
        <v>0</v>
      </c>
      <c r="ED65" s="254"/>
      <c r="EE65" s="254">
        <f t="shared" si="63"/>
        <v>0</v>
      </c>
      <c r="EF65" s="254"/>
      <c r="EG65" s="254">
        <f t="shared" si="64"/>
        <v>0</v>
      </c>
      <c r="EH65" s="254"/>
      <c r="EI65" s="254">
        <f t="shared" si="65"/>
        <v>0</v>
      </c>
      <c r="EJ65" s="254"/>
      <c r="EK65" s="254">
        <f t="shared" si="66"/>
        <v>0</v>
      </c>
      <c r="EL65" s="254"/>
      <c r="EM65" s="254">
        <f t="shared" si="67"/>
        <v>0</v>
      </c>
      <c r="EN65" s="254"/>
      <c r="EO65" s="254">
        <f t="shared" si="68"/>
        <v>0</v>
      </c>
      <c r="EP65" s="254"/>
      <c r="EQ65" s="254">
        <f t="shared" si="69"/>
        <v>0</v>
      </c>
      <c r="ER65" s="254"/>
      <c r="ES65" s="254">
        <f t="shared" si="70"/>
        <v>0</v>
      </c>
      <c r="ET65" s="254"/>
      <c r="EU65" s="254">
        <f t="shared" si="71"/>
        <v>0</v>
      </c>
      <c r="EV65" s="254"/>
      <c r="EW65" s="254">
        <f t="shared" si="72"/>
        <v>0</v>
      </c>
      <c r="EX65" s="254"/>
      <c r="EY65" s="254">
        <f t="shared" si="73"/>
        <v>0</v>
      </c>
      <c r="EZ65" s="254"/>
      <c r="FA65" s="254">
        <f t="shared" si="74"/>
        <v>0</v>
      </c>
      <c r="FB65" s="254"/>
      <c r="FC65" s="254">
        <f t="shared" si="75"/>
        <v>0</v>
      </c>
      <c r="FD65" s="254"/>
      <c r="FE65" s="254">
        <f t="shared" si="76"/>
        <v>0</v>
      </c>
      <c r="FF65" s="254"/>
      <c r="FG65" s="254">
        <f t="shared" si="77"/>
        <v>0</v>
      </c>
      <c r="FH65" s="254"/>
      <c r="FI65" s="254">
        <f t="shared" si="78"/>
        <v>0</v>
      </c>
      <c r="FJ65" s="254"/>
      <c r="FK65" s="254">
        <f t="shared" si="79"/>
        <v>0</v>
      </c>
      <c r="FL65" s="254"/>
      <c r="FM65" s="254">
        <f t="shared" si="80"/>
        <v>0</v>
      </c>
      <c r="FN65" s="254"/>
      <c r="FO65" s="254">
        <f t="shared" si="81"/>
        <v>0</v>
      </c>
      <c r="FP65" s="254"/>
      <c r="FQ65" s="254">
        <f t="shared" si="82"/>
        <v>0</v>
      </c>
      <c r="FR65" s="254"/>
      <c r="FS65" s="254">
        <f t="shared" si="83"/>
        <v>0</v>
      </c>
      <c r="FT65" s="254"/>
      <c r="FU65" s="254">
        <f t="shared" si="84"/>
        <v>0</v>
      </c>
      <c r="FV65" s="254"/>
      <c r="FW65" s="254">
        <f t="shared" si="85"/>
        <v>0</v>
      </c>
      <c r="FX65" s="254"/>
      <c r="FY65" s="254">
        <f t="shared" si="86"/>
        <v>0</v>
      </c>
      <c r="FZ65" s="254"/>
      <c r="GA65" s="254">
        <f t="shared" si="87"/>
        <v>0</v>
      </c>
      <c r="GB65" s="254"/>
      <c r="GC65" s="254">
        <f t="shared" si="88"/>
        <v>0</v>
      </c>
      <c r="GD65" s="254"/>
      <c r="GE65" s="254">
        <f t="shared" si="89"/>
        <v>0</v>
      </c>
      <c r="GF65" s="254"/>
      <c r="GG65" s="254">
        <f t="shared" si="90"/>
        <v>0</v>
      </c>
      <c r="GH65" s="254"/>
      <c r="GI65" s="254">
        <f t="shared" si="91"/>
        <v>0</v>
      </c>
      <c r="GJ65" s="254"/>
      <c r="GK65" s="254">
        <f t="shared" si="92"/>
        <v>0</v>
      </c>
      <c r="GL65" s="254"/>
      <c r="GM65" s="254">
        <f t="shared" si="93"/>
        <v>0</v>
      </c>
      <c r="GN65" s="254"/>
      <c r="GO65" s="254">
        <f t="shared" si="94"/>
        <v>0</v>
      </c>
      <c r="GP65" s="254"/>
      <c r="GQ65" s="254">
        <f t="shared" si="95"/>
        <v>0</v>
      </c>
      <c r="GR65" s="254"/>
      <c r="GS65" s="254">
        <f t="shared" si="96"/>
        <v>0</v>
      </c>
      <c r="GT65" s="254"/>
      <c r="GU65" s="254">
        <f t="shared" si="97"/>
        <v>0</v>
      </c>
      <c r="GV65" s="254"/>
      <c r="GW65" s="254">
        <f t="shared" si="98"/>
        <v>0</v>
      </c>
      <c r="GX65" s="254"/>
      <c r="GY65" s="254">
        <f t="shared" si="99"/>
        <v>0</v>
      </c>
      <c r="GZ65" s="236">
        <f t="shared" si="100"/>
        <v>0</v>
      </c>
      <c r="HA65" s="237">
        <f t="shared" si="101"/>
        <v>0</v>
      </c>
      <c r="HB65" s="107">
        <f t="shared" si="2"/>
        <v>0</v>
      </c>
      <c r="HC65" s="515"/>
    </row>
    <row r="66" spans="1:211">
      <c r="A66" s="457" t="s">
        <v>176</v>
      </c>
      <c r="B66" s="458"/>
      <c r="C66" s="448"/>
      <c r="D66" s="457"/>
      <c r="E66" s="456"/>
      <c r="F66" s="451"/>
      <c r="G66" s="459"/>
      <c r="H66" s="463"/>
      <c r="I66" s="254">
        <f t="shared" si="103"/>
        <v>0</v>
      </c>
      <c r="J66" s="462"/>
      <c r="K66" s="254">
        <f t="shared" si="102"/>
        <v>0</v>
      </c>
      <c r="L66" s="462"/>
      <c r="M66" s="254">
        <f t="shared" si="3"/>
        <v>0</v>
      </c>
      <c r="N66" s="462"/>
      <c r="O66" s="254">
        <f t="shared" si="4"/>
        <v>0</v>
      </c>
      <c r="P66" s="462"/>
      <c r="Q66" s="254">
        <f t="shared" si="5"/>
        <v>0</v>
      </c>
      <c r="R66" s="462"/>
      <c r="S66" s="254">
        <f t="shared" si="6"/>
        <v>0</v>
      </c>
      <c r="T66" s="467"/>
      <c r="U66" s="254">
        <f t="shared" si="7"/>
        <v>0</v>
      </c>
      <c r="V66" s="467"/>
      <c r="W66" s="254">
        <f t="shared" si="8"/>
        <v>0</v>
      </c>
      <c r="X66" s="467"/>
      <c r="Y66" s="254">
        <f t="shared" si="9"/>
        <v>0</v>
      </c>
      <c r="Z66" s="467"/>
      <c r="AA66" s="254">
        <f t="shared" si="10"/>
        <v>0</v>
      </c>
      <c r="AB66" s="467"/>
      <c r="AC66" s="254">
        <f t="shared" si="11"/>
        <v>0</v>
      </c>
      <c r="AD66" s="467"/>
      <c r="AE66" s="254">
        <f t="shared" si="12"/>
        <v>0</v>
      </c>
      <c r="AF66" s="467"/>
      <c r="AG66" s="254">
        <f t="shared" si="13"/>
        <v>0</v>
      </c>
      <c r="AH66" s="467"/>
      <c r="AI66" s="254">
        <f t="shared" si="14"/>
        <v>0</v>
      </c>
      <c r="AJ66" s="467"/>
      <c r="AK66" s="254">
        <f t="shared" si="15"/>
        <v>0</v>
      </c>
      <c r="AL66" s="467"/>
      <c r="AM66" s="254">
        <f t="shared" si="16"/>
        <v>0</v>
      </c>
      <c r="AN66" s="467"/>
      <c r="AO66" s="254">
        <f t="shared" si="17"/>
        <v>0</v>
      </c>
      <c r="AP66" s="467"/>
      <c r="AQ66" s="254">
        <f t="shared" si="18"/>
        <v>0</v>
      </c>
      <c r="AR66" s="467"/>
      <c r="AS66" s="254">
        <f t="shared" si="19"/>
        <v>0</v>
      </c>
      <c r="AT66" s="467"/>
      <c r="AU66" s="254">
        <f t="shared" si="20"/>
        <v>0</v>
      </c>
      <c r="AV66" s="463"/>
      <c r="AW66" s="254">
        <f t="shared" si="21"/>
        <v>0</v>
      </c>
      <c r="AX66" s="463"/>
      <c r="AY66" s="254">
        <f t="shared" si="22"/>
        <v>0</v>
      </c>
      <c r="AZ66" s="467"/>
      <c r="BA66" s="254">
        <f t="shared" si="23"/>
        <v>0</v>
      </c>
      <c r="BB66" s="467"/>
      <c r="BC66" s="254">
        <f t="shared" si="24"/>
        <v>0</v>
      </c>
      <c r="BD66" s="467"/>
      <c r="BE66" s="254">
        <f t="shared" si="25"/>
        <v>0</v>
      </c>
      <c r="BF66" s="467"/>
      <c r="BG66" s="254">
        <f t="shared" si="26"/>
        <v>0</v>
      </c>
      <c r="BH66" s="467"/>
      <c r="BI66" s="254">
        <f t="shared" si="27"/>
        <v>0</v>
      </c>
      <c r="BJ66" s="467"/>
      <c r="BK66" s="254">
        <f t="shared" si="28"/>
        <v>0</v>
      </c>
      <c r="BL66" s="467"/>
      <c r="BM66" s="254">
        <f t="shared" si="29"/>
        <v>0</v>
      </c>
      <c r="BN66" s="467"/>
      <c r="BO66" s="254">
        <f t="shared" si="30"/>
        <v>0</v>
      </c>
      <c r="BP66" s="467"/>
      <c r="BQ66" s="254">
        <f t="shared" si="31"/>
        <v>0</v>
      </c>
      <c r="BR66" s="467"/>
      <c r="BS66" s="254">
        <f t="shared" si="32"/>
        <v>0</v>
      </c>
      <c r="BT66" s="467"/>
      <c r="BU66" s="254">
        <f t="shared" si="33"/>
        <v>0</v>
      </c>
      <c r="BV66" s="467"/>
      <c r="BW66" s="254">
        <f t="shared" si="34"/>
        <v>0</v>
      </c>
      <c r="BX66" s="467"/>
      <c r="BY66" s="254">
        <f t="shared" si="35"/>
        <v>0</v>
      </c>
      <c r="BZ66" s="467"/>
      <c r="CA66" s="254">
        <f t="shared" si="36"/>
        <v>0</v>
      </c>
      <c r="CB66" s="467"/>
      <c r="CC66" s="254">
        <f t="shared" si="37"/>
        <v>0</v>
      </c>
      <c r="CD66" s="467"/>
      <c r="CE66" s="254">
        <f t="shared" si="38"/>
        <v>0</v>
      </c>
      <c r="CF66" s="467"/>
      <c r="CG66" s="254">
        <f t="shared" si="39"/>
        <v>0</v>
      </c>
      <c r="CH66" s="467"/>
      <c r="CI66" s="254">
        <f t="shared" si="1"/>
        <v>0</v>
      </c>
      <c r="CJ66" s="251"/>
      <c r="CK66" s="254">
        <f t="shared" si="40"/>
        <v>0</v>
      </c>
      <c r="CL66" s="251"/>
      <c r="CM66" s="254">
        <f t="shared" si="41"/>
        <v>0</v>
      </c>
      <c r="CN66" s="251"/>
      <c r="CO66" s="254">
        <f t="shared" si="42"/>
        <v>0</v>
      </c>
      <c r="CP66" s="251"/>
      <c r="CQ66" s="254">
        <f t="shared" si="43"/>
        <v>0</v>
      </c>
      <c r="CR66" s="251"/>
      <c r="CS66" s="254">
        <f t="shared" si="44"/>
        <v>0</v>
      </c>
      <c r="CT66" s="251"/>
      <c r="CU66" s="254">
        <f t="shared" si="45"/>
        <v>0</v>
      </c>
      <c r="CV66" s="251"/>
      <c r="CW66" s="254">
        <f>+CV66*$G66</f>
        <v>0</v>
      </c>
      <c r="CX66" s="254"/>
      <c r="CY66" s="254">
        <f t="shared" si="47"/>
        <v>0</v>
      </c>
      <c r="CZ66" s="254"/>
      <c r="DA66" s="254">
        <f t="shared" si="48"/>
        <v>0</v>
      </c>
      <c r="DB66" s="254"/>
      <c r="DC66" s="254">
        <f t="shared" si="49"/>
        <v>0</v>
      </c>
      <c r="DD66" s="254"/>
      <c r="DE66" s="254">
        <f t="shared" si="50"/>
        <v>0</v>
      </c>
      <c r="DF66" s="254"/>
      <c r="DG66" s="254">
        <f t="shared" si="51"/>
        <v>0</v>
      </c>
      <c r="DH66" s="254"/>
      <c r="DI66" s="254">
        <f t="shared" si="52"/>
        <v>0</v>
      </c>
      <c r="DJ66" s="254"/>
      <c r="DK66" s="254">
        <f t="shared" si="53"/>
        <v>0</v>
      </c>
      <c r="DL66" s="254"/>
      <c r="DM66" s="254">
        <f t="shared" si="54"/>
        <v>0</v>
      </c>
      <c r="DN66" s="254"/>
      <c r="DO66" s="254">
        <f t="shared" si="55"/>
        <v>0</v>
      </c>
      <c r="DP66" s="254"/>
      <c r="DQ66" s="254">
        <f t="shared" si="56"/>
        <v>0</v>
      </c>
      <c r="DR66" s="254"/>
      <c r="DS66" s="254">
        <f t="shared" si="57"/>
        <v>0</v>
      </c>
      <c r="DT66" s="254"/>
      <c r="DU66" s="254">
        <f t="shared" si="58"/>
        <v>0</v>
      </c>
      <c r="DV66" s="254"/>
      <c r="DW66" s="254">
        <f t="shared" si="59"/>
        <v>0</v>
      </c>
      <c r="DX66" s="254"/>
      <c r="DY66" s="254">
        <f t="shared" si="60"/>
        <v>0</v>
      </c>
      <c r="DZ66" s="254"/>
      <c r="EA66" s="254">
        <f t="shared" si="61"/>
        <v>0</v>
      </c>
      <c r="EB66" s="254"/>
      <c r="EC66" s="254">
        <f t="shared" si="62"/>
        <v>0</v>
      </c>
      <c r="ED66" s="254"/>
      <c r="EE66" s="254">
        <f t="shared" si="63"/>
        <v>0</v>
      </c>
      <c r="EF66" s="254"/>
      <c r="EG66" s="254">
        <f t="shared" si="64"/>
        <v>0</v>
      </c>
      <c r="EH66" s="254"/>
      <c r="EI66" s="254">
        <f t="shared" si="65"/>
        <v>0</v>
      </c>
      <c r="EJ66" s="254"/>
      <c r="EK66" s="254">
        <f t="shared" si="66"/>
        <v>0</v>
      </c>
      <c r="EL66" s="254"/>
      <c r="EM66" s="254">
        <f t="shared" si="67"/>
        <v>0</v>
      </c>
      <c r="EN66" s="254"/>
      <c r="EO66" s="254">
        <f t="shared" si="68"/>
        <v>0</v>
      </c>
      <c r="EP66" s="254"/>
      <c r="EQ66" s="254">
        <f t="shared" si="69"/>
        <v>0</v>
      </c>
      <c r="ER66" s="254"/>
      <c r="ES66" s="254">
        <f t="shared" si="70"/>
        <v>0</v>
      </c>
      <c r="ET66" s="254"/>
      <c r="EU66" s="254">
        <f t="shared" si="71"/>
        <v>0</v>
      </c>
      <c r="EV66" s="254"/>
      <c r="EW66" s="254">
        <f t="shared" si="72"/>
        <v>0</v>
      </c>
      <c r="EX66" s="254"/>
      <c r="EY66" s="254">
        <f t="shared" si="73"/>
        <v>0</v>
      </c>
      <c r="EZ66" s="254"/>
      <c r="FA66" s="254">
        <f t="shared" si="74"/>
        <v>0</v>
      </c>
      <c r="FB66" s="254"/>
      <c r="FC66" s="254">
        <f t="shared" si="75"/>
        <v>0</v>
      </c>
      <c r="FD66" s="254"/>
      <c r="FE66" s="254">
        <f t="shared" si="76"/>
        <v>0</v>
      </c>
      <c r="FF66" s="254"/>
      <c r="FG66" s="254">
        <f t="shared" si="77"/>
        <v>0</v>
      </c>
      <c r="FH66" s="254"/>
      <c r="FI66" s="254">
        <f t="shared" si="78"/>
        <v>0</v>
      </c>
      <c r="FJ66" s="254"/>
      <c r="FK66" s="254">
        <f t="shared" si="79"/>
        <v>0</v>
      </c>
      <c r="FL66" s="254"/>
      <c r="FM66" s="254">
        <f t="shared" si="80"/>
        <v>0</v>
      </c>
      <c r="FN66" s="254"/>
      <c r="FO66" s="254">
        <f t="shared" si="81"/>
        <v>0</v>
      </c>
      <c r="FP66" s="254"/>
      <c r="FQ66" s="254">
        <f t="shared" si="82"/>
        <v>0</v>
      </c>
      <c r="FR66" s="254"/>
      <c r="FS66" s="254">
        <f t="shared" si="83"/>
        <v>0</v>
      </c>
      <c r="FT66" s="254"/>
      <c r="FU66" s="254">
        <f t="shared" si="84"/>
        <v>0</v>
      </c>
      <c r="FV66" s="254"/>
      <c r="FW66" s="254">
        <f t="shared" si="85"/>
        <v>0</v>
      </c>
      <c r="FX66" s="254"/>
      <c r="FY66" s="254">
        <f t="shared" si="86"/>
        <v>0</v>
      </c>
      <c r="FZ66" s="254"/>
      <c r="GA66" s="254">
        <f t="shared" si="87"/>
        <v>0</v>
      </c>
      <c r="GB66" s="254"/>
      <c r="GC66" s="254">
        <f t="shared" si="88"/>
        <v>0</v>
      </c>
      <c r="GD66" s="254"/>
      <c r="GE66" s="254">
        <f t="shared" si="89"/>
        <v>0</v>
      </c>
      <c r="GF66" s="254"/>
      <c r="GG66" s="254">
        <f t="shared" si="90"/>
        <v>0</v>
      </c>
      <c r="GH66" s="254"/>
      <c r="GI66" s="254">
        <f t="shared" si="91"/>
        <v>0</v>
      </c>
      <c r="GJ66" s="254"/>
      <c r="GK66" s="254">
        <f t="shared" si="92"/>
        <v>0</v>
      </c>
      <c r="GL66" s="254"/>
      <c r="GM66" s="254">
        <f t="shared" si="93"/>
        <v>0</v>
      </c>
      <c r="GN66" s="254"/>
      <c r="GO66" s="254">
        <f t="shared" si="94"/>
        <v>0</v>
      </c>
      <c r="GP66" s="254"/>
      <c r="GQ66" s="254">
        <f t="shared" si="95"/>
        <v>0</v>
      </c>
      <c r="GR66" s="254"/>
      <c r="GS66" s="254">
        <f t="shared" si="96"/>
        <v>0</v>
      </c>
      <c r="GT66" s="254"/>
      <c r="GU66" s="254">
        <f t="shared" si="97"/>
        <v>0</v>
      </c>
      <c r="GV66" s="254"/>
      <c r="GW66" s="254">
        <f t="shared" si="98"/>
        <v>0</v>
      </c>
      <c r="GX66" s="254"/>
      <c r="GY66" s="254">
        <f t="shared" si="99"/>
        <v>0</v>
      </c>
      <c r="GZ66" s="236">
        <f t="shared" si="100"/>
        <v>0</v>
      </c>
      <c r="HA66" s="237">
        <f t="shared" si="101"/>
        <v>0</v>
      </c>
      <c r="HB66" s="107">
        <f t="shared" si="2"/>
        <v>0</v>
      </c>
      <c r="HC66" s="515"/>
    </row>
    <row r="67" spans="1:211">
      <c r="A67" s="457" t="s">
        <v>177</v>
      </c>
      <c r="B67" s="458"/>
      <c r="C67" s="448"/>
      <c r="D67" s="457"/>
      <c r="E67" s="456"/>
      <c r="F67" s="451"/>
      <c r="G67" s="459"/>
      <c r="H67" s="463"/>
      <c r="I67" s="254">
        <f t="shared" si="103"/>
        <v>0</v>
      </c>
      <c r="J67" s="462"/>
      <c r="K67" s="254">
        <f t="shared" si="102"/>
        <v>0</v>
      </c>
      <c r="L67" s="462"/>
      <c r="M67" s="254">
        <f t="shared" si="3"/>
        <v>0</v>
      </c>
      <c r="N67" s="462"/>
      <c r="O67" s="254">
        <f t="shared" si="4"/>
        <v>0</v>
      </c>
      <c r="P67" s="462"/>
      <c r="Q67" s="254">
        <f t="shared" si="5"/>
        <v>0</v>
      </c>
      <c r="R67" s="462"/>
      <c r="S67" s="254">
        <f t="shared" si="6"/>
        <v>0</v>
      </c>
      <c r="T67" s="467"/>
      <c r="U67" s="254">
        <f t="shared" si="7"/>
        <v>0</v>
      </c>
      <c r="V67" s="467"/>
      <c r="W67" s="254">
        <f t="shared" si="8"/>
        <v>0</v>
      </c>
      <c r="X67" s="467"/>
      <c r="Y67" s="254">
        <f t="shared" si="9"/>
        <v>0</v>
      </c>
      <c r="Z67" s="467"/>
      <c r="AA67" s="254">
        <f t="shared" si="10"/>
        <v>0</v>
      </c>
      <c r="AB67" s="467"/>
      <c r="AC67" s="254">
        <f t="shared" si="11"/>
        <v>0</v>
      </c>
      <c r="AD67" s="467"/>
      <c r="AE67" s="254">
        <f t="shared" si="12"/>
        <v>0</v>
      </c>
      <c r="AF67" s="467"/>
      <c r="AG67" s="254">
        <f t="shared" si="13"/>
        <v>0</v>
      </c>
      <c r="AH67" s="467"/>
      <c r="AI67" s="254">
        <f t="shared" si="14"/>
        <v>0</v>
      </c>
      <c r="AJ67" s="467"/>
      <c r="AK67" s="254">
        <f t="shared" si="15"/>
        <v>0</v>
      </c>
      <c r="AL67" s="467"/>
      <c r="AM67" s="254">
        <f t="shared" si="16"/>
        <v>0</v>
      </c>
      <c r="AN67" s="467"/>
      <c r="AO67" s="254">
        <f t="shared" si="17"/>
        <v>0</v>
      </c>
      <c r="AP67" s="467"/>
      <c r="AQ67" s="254">
        <f t="shared" si="18"/>
        <v>0</v>
      </c>
      <c r="AR67" s="467"/>
      <c r="AS67" s="254">
        <f t="shared" si="19"/>
        <v>0</v>
      </c>
      <c r="AT67" s="467"/>
      <c r="AU67" s="254">
        <f t="shared" si="20"/>
        <v>0</v>
      </c>
      <c r="AV67" s="463"/>
      <c r="AW67" s="254">
        <f t="shared" si="21"/>
        <v>0</v>
      </c>
      <c r="AX67" s="463"/>
      <c r="AY67" s="254">
        <f t="shared" si="22"/>
        <v>0</v>
      </c>
      <c r="AZ67" s="467"/>
      <c r="BA67" s="254">
        <f t="shared" si="23"/>
        <v>0</v>
      </c>
      <c r="BB67" s="467"/>
      <c r="BC67" s="254">
        <f t="shared" si="24"/>
        <v>0</v>
      </c>
      <c r="BD67" s="467"/>
      <c r="BE67" s="254">
        <f t="shared" si="25"/>
        <v>0</v>
      </c>
      <c r="BF67" s="467"/>
      <c r="BG67" s="254">
        <f t="shared" si="26"/>
        <v>0</v>
      </c>
      <c r="BH67" s="467"/>
      <c r="BI67" s="254">
        <f t="shared" si="27"/>
        <v>0</v>
      </c>
      <c r="BJ67" s="467"/>
      <c r="BK67" s="254">
        <f t="shared" si="28"/>
        <v>0</v>
      </c>
      <c r="BL67" s="467"/>
      <c r="BM67" s="254">
        <f t="shared" si="29"/>
        <v>0</v>
      </c>
      <c r="BN67" s="467"/>
      <c r="BO67" s="254">
        <f t="shared" si="30"/>
        <v>0</v>
      </c>
      <c r="BP67" s="467"/>
      <c r="BQ67" s="254">
        <f t="shared" si="31"/>
        <v>0</v>
      </c>
      <c r="BR67" s="467"/>
      <c r="BS67" s="254">
        <f t="shared" si="32"/>
        <v>0</v>
      </c>
      <c r="BT67" s="467"/>
      <c r="BU67" s="254">
        <f t="shared" si="33"/>
        <v>0</v>
      </c>
      <c r="BV67" s="467"/>
      <c r="BW67" s="254">
        <f t="shared" si="34"/>
        <v>0</v>
      </c>
      <c r="BX67" s="467"/>
      <c r="BY67" s="254">
        <f t="shared" si="35"/>
        <v>0</v>
      </c>
      <c r="BZ67" s="467"/>
      <c r="CA67" s="254">
        <f t="shared" si="36"/>
        <v>0</v>
      </c>
      <c r="CB67" s="467"/>
      <c r="CC67" s="254">
        <f t="shared" si="37"/>
        <v>0</v>
      </c>
      <c r="CD67" s="467"/>
      <c r="CE67" s="254">
        <f t="shared" si="38"/>
        <v>0</v>
      </c>
      <c r="CF67" s="467"/>
      <c r="CG67" s="254">
        <f t="shared" si="39"/>
        <v>0</v>
      </c>
      <c r="CH67" s="467"/>
      <c r="CI67" s="254">
        <f t="shared" si="1"/>
        <v>0</v>
      </c>
      <c r="CJ67" s="251"/>
      <c r="CK67" s="254">
        <f t="shared" si="40"/>
        <v>0</v>
      </c>
      <c r="CL67" s="251"/>
      <c r="CM67" s="254">
        <f t="shared" si="41"/>
        <v>0</v>
      </c>
      <c r="CN67" s="251"/>
      <c r="CO67" s="254">
        <f t="shared" si="42"/>
        <v>0</v>
      </c>
      <c r="CP67" s="251"/>
      <c r="CQ67" s="254">
        <f t="shared" si="43"/>
        <v>0</v>
      </c>
      <c r="CR67" s="251"/>
      <c r="CS67" s="254">
        <f t="shared" si="44"/>
        <v>0</v>
      </c>
      <c r="CT67" s="251"/>
      <c r="CU67" s="254">
        <f t="shared" si="45"/>
        <v>0</v>
      </c>
      <c r="CV67" s="251"/>
      <c r="CW67" s="254">
        <f t="shared" si="46"/>
        <v>0</v>
      </c>
      <c r="CX67" s="254"/>
      <c r="CY67" s="254">
        <f t="shared" si="47"/>
        <v>0</v>
      </c>
      <c r="CZ67" s="254"/>
      <c r="DA67" s="254">
        <f t="shared" si="48"/>
        <v>0</v>
      </c>
      <c r="DB67" s="254"/>
      <c r="DC67" s="254">
        <f t="shared" si="49"/>
        <v>0</v>
      </c>
      <c r="DD67" s="254"/>
      <c r="DE67" s="254">
        <f t="shared" si="50"/>
        <v>0</v>
      </c>
      <c r="DF67" s="254"/>
      <c r="DG67" s="254">
        <f t="shared" si="51"/>
        <v>0</v>
      </c>
      <c r="DH67" s="254"/>
      <c r="DI67" s="254">
        <f t="shared" si="52"/>
        <v>0</v>
      </c>
      <c r="DJ67" s="254"/>
      <c r="DK67" s="254">
        <f t="shared" si="53"/>
        <v>0</v>
      </c>
      <c r="DL67" s="254"/>
      <c r="DM67" s="254">
        <f t="shared" si="54"/>
        <v>0</v>
      </c>
      <c r="DN67" s="254"/>
      <c r="DO67" s="254">
        <f t="shared" si="55"/>
        <v>0</v>
      </c>
      <c r="DP67" s="254"/>
      <c r="DQ67" s="254">
        <f t="shared" si="56"/>
        <v>0</v>
      </c>
      <c r="DR67" s="254"/>
      <c r="DS67" s="254">
        <f t="shared" si="57"/>
        <v>0</v>
      </c>
      <c r="DT67" s="254"/>
      <c r="DU67" s="254">
        <f t="shared" si="58"/>
        <v>0</v>
      </c>
      <c r="DV67" s="254"/>
      <c r="DW67" s="254">
        <f t="shared" si="59"/>
        <v>0</v>
      </c>
      <c r="DX67" s="254"/>
      <c r="DY67" s="254">
        <f t="shared" si="60"/>
        <v>0</v>
      </c>
      <c r="DZ67" s="254"/>
      <c r="EA67" s="254">
        <f t="shared" si="61"/>
        <v>0</v>
      </c>
      <c r="EB67" s="254"/>
      <c r="EC67" s="254">
        <f t="shared" si="62"/>
        <v>0</v>
      </c>
      <c r="ED67" s="254"/>
      <c r="EE67" s="254">
        <f t="shared" si="63"/>
        <v>0</v>
      </c>
      <c r="EF67" s="254"/>
      <c r="EG67" s="254">
        <f t="shared" si="64"/>
        <v>0</v>
      </c>
      <c r="EH67" s="254"/>
      <c r="EI67" s="254">
        <f t="shared" si="65"/>
        <v>0</v>
      </c>
      <c r="EJ67" s="254"/>
      <c r="EK67" s="254">
        <f t="shared" si="66"/>
        <v>0</v>
      </c>
      <c r="EL67" s="254"/>
      <c r="EM67" s="254">
        <f t="shared" si="67"/>
        <v>0</v>
      </c>
      <c r="EN67" s="254"/>
      <c r="EO67" s="254">
        <f t="shared" si="68"/>
        <v>0</v>
      </c>
      <c r="EP67" s="254"/>
      <c r="EQ67" s="254">
        <f t="shared" si="69"/>
        <v>0</v>
      </c>
      <c r="ER67" s="254"/>
      <c r="ES67" s="254">
        <f t="shared" si="70"/>
        <v>0</v>
      </c>
      <c r="ET67" s="254"/>
      <c r="EU67" s="254">
        <f t="shared" si="71"/>
        <v>0</v>
      </c>
      <c r="EV67" s="254"/>
      <c r="EW67" s="254">
        <f t="shared" si="72"/>
        <v>0</v>
      </c>
      <c r="EX67" s="254"/>
      <c r="EY67" s="254">
        <f t="shared" si="73"/>
        <v>0</v>
      </c>
      <c r="EZ67" s="254"/>
      <c r="FA67" s="254">
        <f t="shared" si="74"/>
        <v>0</v>
      </c>
      <c r="FB67" s="254"/>
      <c r="FC67" s="254">
        <f t="shared" si="75"/>
        <v>0</v>
      </c>
      <c r="FD67" s="254"/>
      <c r="FE67" s="254">
        <f t="shared" si="76"/>
        <v>0</v>
      </c>
      <c r="FF67" s="254"/>
      <c r="FG67" s="254">
        <f t="shared" si="77"/>
        <v>0</v>
      </c>
      <c r="FH67" s="254"/>
      <c r="FI67" s="254">
        <f t="shared" si="78"/>
        <v>0</v>
      </c>
      <c r="FJ67" s="254"/>
      <c r="FK67" s="254">
        <f t="shared" si="79"/>
        <v>0</v>
      </c>
      <c r="FL67" s="254"/>
      <c r="FM67" s="254">
        <f t="shared" si="80"/>
        <v>0</v>
      </c>
      <c r="FN67" s="254"/>
      <c r="FO67" s="254">
        <f t="shared" si="81"/>
        <v>0</v>
      </c>
      <c r="FP67" s="254"/>
      <c r="FQ67" s="254">
        <f t="shared" si="82"/>
        <v>0</v>
      </c>
      <c r="FR67" s="254"/>
      <c r="FS67" s="254">
        <f t="shared" si="83"/>
        <v>0</v>
      </c>
      <c r="FT67" s="254"/>
      <c r="FU67" s="254">
        <f t="shared" si="84"/>
        <v>0</v>
      </c>
      <c r="FV67" s="254"/>
      <c r="FW67" s="254">
        <f t="shared" si="85"/>
        <v>0</v>
      </c>
      <c r="FX67" s="254"/>
      <c r="FY67" s="254">
        <f t="shared" si="86"/>
        <v>0</v>
      </c>
      <c r="FZ67" s="254"/>
      <c r="GA67" s="254">
        <f t="shared" si="87"/>
        <v>0</v>
      </c>
      <c r="GB67" s="254"/>
      <c r="GC67" s="254">
        <f t="shared" si="88"/>
        <v>0</v>
      </c>
      <c r="GD67" s="254"/>
      <c r="GE67" s="254">
        <f t="shared" si="89"/>
        <v>0</v>
      </c>
      <c r="GF67" s="254"/>
      <c r="GG67" s="254">
        <f t="shared" si="90"/>
        <v>0</v>
      </c>
      <c r="GH67" s="254"/>
      <c r="GI67" s="254">
        <f t="shared" si="91"/>
        <v>0</v>
      </c>
      <c r="GJ67" s="254"/>
      <c r="GK67" s="254">
        <f t="shared" si="92"/>
        <v>0</v>
      </c>
      <c r="GL67" s="254"/>
      <c r="GM67" s="254">
        <f t="shared" si="93"/>
        <v>0</v>
      </c>
      <c r="GN67" s="254"/>
      <c r="GO67" s="254">
        <f t="shared" si="94"/>
        <v>0</v>
      </c>
      <c r="GP67" s="254"/>
      <c r="GQ67" s="254">
        <f t="shared" si="95"/>
        <v>0</v>
      </c>
      <c r="GR67" s="254"/>
      <c r="GS67" s="254">
        <f t="shared" si="96"/>
        <v>0</v>
      </c>
      <c r="GT67" s="254"/>
      <c r="GU67" s="254">
        <f t="shared" si="97"/>
        <v>0</v>
      </c>
      <c r="GV67" s="254"/>
      <c r="GW67" s="254">
        <f t="shared" si="98"/>
        <v>0</v>
      </c>
      <c r="GX67" s="254"/>
      <c r="GY67" s="254">
        <f t="shared" si="99"/>
        <v>0</v>
      </c>
      <c r="GZ67" s="236">
        <f t="shared" si="100"/>
        <v>0</v>
      </c>
      <c r="HA67" s="237">
        <f t="shared" si="101"/>
        <v>0</v>
      </c>
      <c r="HB67" s="107">
        <f t="shared" si="2"/>
        <v>0</v>
      </c>
      <c r="HC67" s="515"/>
    </row>
    <row r="68" spans="1:211">
      <c r="A68" s="457" t="s">
        <v>178</v>
      </c>
      <c r="B68" s="458"/>
      <c r="C68" s="448"/>
      <c r="D68" s="457"/>
      <c r="E68" s="456"/>
      <c r="F68" s="451"/>
      <c r="G68" s="459"/>
      <c r="H68" s="463"/>
      <c r="I68" s="254">
        <f t="shared" si="103"/>
        <v>0</v>
      </c>
      <c r="J68" s="462"/>
      <c r="K68" s="254">
        <f t="shared" si="102"/>
        <v>0</v>
      </c>
      <c r="L68" s="462"/>
      <c r="M68" s="254">
        <f t="shared" si="3"/>
        <v>0</v>
      </c>
      <c r="N68" s="462"/>
      <c r="O68" s="254">
        <f t="shared" si="4"/>
        <v>0</v>
      </c>
      <c r="P68" s="462"/>
      <c r="Q68" s="254">
        <f t="shared" si="5"/>
        <v>0</v>
      </c>
      <c r="R68" s="462"/>
      <c r="S68" s="254">
        <f t="shared" si="6"/>
        <v>0</v>
      </c>
      <c r="T68" s="467"/>
      <c r="U68" s="254">
        <f t="shared" si="7"/>
        <v>0</v>
      </c>
      <c r="V68" s="467"/>
      <c r="W68" s="254">
        <f t="shared" si="8"/>
        <v>0</v>
      </c>
      <c r="X68" s="467"/>
      <c r="Y68" s="254">
        <f t="shared" si="9"/>
        <v>0</v>
      </c>
      <c r="Z68" s="467"/>
      <c r="AA68" s="254">
        <f t="shared" si="10"/>
        <v>0</v>
      </c>
      <c r="AB68" s="467"/>
      <c r="AC68" s="254">
        <f t="shared" si="11"/>
        <v>0</v>
      </c>
      <c r="AD68" s="467"/>
      <c r="AE68" s="254">
        <f t="shared" si="12"/>
        <v>0</v>
      </c>
      <c r="AF68" s="467"/>
      <c r="AG68" s="254">
        <f t="shared" si="13"/>
        <v>0</v>
      </c>
      <c r="AH68" s="467"/>
      <c r="AI68" s="254">
        <f t="shared" si="14"/>
        <v>0</v>
      </c>
      <c r="AJ68" s="467"/>
      <c r="AK68" s="254">
        <f t="shared" si="15"/>
        <v>0</v>
      </c>
      <c r="AL68" s="467"/>
      <c r="AM68" s="254">
        <f t="shared" si="16"/>
        <v>0</v>
      </c>
      <c r="AN68" s="467"/>
      <c r="AO68" s="254">
        <f t="shared" si="17"/>
        <v>0</v>
      </c>
      <c r="AP68" s="467"/>
      <c r="AQ68" s="254">
        <f t="shared" si="18"/>
        <v>0</v>
      </c>
      <c r="AR68" s="467"/>
      <c r="AS68" s="254">
        <f t="shared" si="19"/>
        <v>0</v>
      </c>
      <c r="AT68" s="467"/>
      <c r="AU68" s="254">
        <f t="shared" si="20"/>
        <v>0</v>
      </c>
      <c r="AV68" s="463"/>
      <c r="AW68" s="254">
        <f t="shared" si="21"/>
        <v>0</v>
      </c>
      <c r="AX68" s="463"/>
      <c r="AY68" s="254">
        <f t="shared" si="22"/>
        <v>0</v>
      </c>
      <c r="AZ68" s="467"/>
      <c r="BA68" s="254">
        <f t="shared" si="23"/>
        <v>0</v>
      </c>
      <c r="BB68" s="467"/>
      <c r="BC68" s="254">
        <f t="shared" si="24"/>
        <v>0</v>
      </c>
      <c r="BD68" s="467"/>
      <c r="BE68" s="254">
        <f t="shared" si="25"/>
        <v>0</v>
      </c>
      <c r="BF68" s="467"/>
      <c r="BG68" s="254">
        <f t="shared" si="26"/>
        <v>0</v>
      </c>
      <c r="BH68" s="467"/>
      <c r="BI68" s="254">
        <f t="shared" si="27"/>
        <v>0</v>
      </c>
      <c r="BJ68" s="467"/>
      <c r="BK68" s="254">
        <f t="shared" si="28"/>
        <v>0</v>
      </c>
      <c r="BL68" s="467"/>
      <c r="BM68" s="254">
        <f t="shared" si="29"/>
        <v>0</v>
      </c>
      <c r="BN68" s="467"/>
      <c r="BO68" s="254">
        <f t="shared" si="30"/>
        <v>0</v>
      </c>
      <c r="BP68" s="467"/>
      <c r="BQ68" s="254">
        <f t="shared" si="31"/>
        <v>0</v>
      </c>
      <c r="BR68" s="467"/>
      <c r="BS68" s="254">
        <f t="shared" si="32"/>
        <v>0</v>
      </c>
      <c r="BT68" s="467"/>
      <c r="BU68" s="254">
        <f t="shared" si="33"/>
        <v>0</v>
      </c>
      <c r="BV68" s="467"/>
      <c r="BW68" s="254">
        <f t="shared" si="34"/>
        <v>0</v>
      </c>
      <c r="BX68" s="467"/>
      <c r="BY68" s="254">
        <f t="shared" si="35"/>
        <v>0</v>
      </c>
      <c r="BZ68" s="467"/>
      <c r="CA68" s="254">
        <f t="shared" si="36"/>
        <v>0</v>
      </c>
      <c r="CB68" s="467"/>
      <c r="CC68" s="254">
        <f t="shared" si="37"/>
        <v>0</v>
      </c>
      <c r="CD68" s="467"/>
      <c r="CE68" s="254">
        <f t="shared" si="38"/>
        <v>0</v>
      </c>
      <c r="CF68" s="467"/>
      <c r="CG68" s="254">
        <f t="shared" si="39"/>
        <v>0</v>
      </c>
      <c r="CH68" s="467"/>
      <c r="CI68" s="254">
        <f t="shared" si="1"/>
        <v>0</v>
      </c>
      <c r="CJ68" s="251"/>
      <c r="CK68" s="254">
        <f t="shared" si="40"/>
        <v>0</v>
      </c>
      <c r="CL68" s="251"/>
      <c r="CM68" s="254">
        <f t="shared" si="41"/>
        <v>0</v>
      </c>
      <c r="CN68" s="251"/>
      <c r="CO68" s="254">
        <f t="shared" si="42"/>
        <v>0</v>
      </c>
      <c r="CP68" s="251"/>
      <c r="CQ68" s="254">
        <f t="shared" si="43"/>
        <v>0</v>
      </c>
      <c r="CR68" s="251"/>
      <c r="CS68" s="254">
        <f t="shared" si="44"/>
        <v>0</v>
      </c>
      <c r="CT68" s="251"/>
      <c r="CU68" s="254">
        <f t="shared" si="45"/>
        <v>0</v>
      </c>
      <c r="CV68" s="251"/>
      <c r="CW68" s="254">
        <f t="shared" si="46"/>
        <v>0</v>
      </c>
      <c r="CX68" s="254"/>
      <c r="CY68" s="254">
        <f t="shared" si="47"/>
        <v>0</v>
      </c>
      <c r="CZ68" s="254"/>
      <c r="DA68" s="254">
        <f t="shared" si="48"/>
        <v>0</v>
      </c>
      <c r="DB68" s="254"/>
      <c r="DC68" s="254">
        <f t="shared" si="49"/>
        <v>0</v>
      </c>
      <c r="DD68" s="254"/>
      <c r="DE68" s="254">
        <f t="shared" si="50"/>
        <v>0</v>
      </c>
      <c r="DF68" s="254"/>
      <c r="DG68" s="254">
        <f t="shared" si="51"/>
        <v>0</v>
      </c>
      <c r="DH68" s="254"/>
      <c r="DI68" s="254">
        <f t="shared" si="52"/>
        <v>0</v>
      </c>
      <c r="DJ68" s="254"/>
      <c r="DK68" s="254">
        <f t="shared" si="53"/>
        <v>0</v>
      </c>
      <c r="DL68" s="254"/>
      <c r="DM68" s="254">
        <f t="shared" si="54"/>
        <v>0</v>
      </c>
      <c r="DN68" s="254"/>
      <c r="DO68" s="254">
        <f t="shared" si="55"/>
        <v>0</v>
      </c>
      <c r="DP68" s="254"/>
      <c r="DQ68" s="254">
        <f t="shared" si="56"/>
        <v>0</v>
      </c>
      <c r="DR68" s="254"/>
      <c r="DS68" s="254">
        <f t="shared" si="57"/>
        <v>0</v>
      </c>
      <c r="DT68" s="254"/>
      <c r="DU68" s="254">
        <f t="shared" si="58"/>
        <v>0</v>
      </c>
      <c r="DV68" s="254"/>
      <c r="DW68" s="254">
        <f t="shared" si="59"/>
        <v>0</v>
      </c>
      <c r="DX68" s="254"/>
      <c r="DY68" s="254">
        <f t="shared" si="60"/>
        <v>0</v>
      </c>
      <c r="DZ68" s="254"/>
      <c r="EA68" s="254">
        <f t="shared" si="61"/>
        <v>0</v>
      </c>
      <c r="EB68" s="254"/>
      <c r="EC68" s="254">
        <f t="shared" si="62"/>
        <v>0</v>
      </c>
      <c r="ED68" s="254"/>
      <c r="EE68" s="254">
        <f t="shared" si="63"/>
        <v>0</v>
      </c>
      <c r="EF68" s="254"/>
      <c r="EG68" s="254">
        <f t="shared" si="64"/>
        <v>0</v>
      </c>
      <c r="EH68" s="254"/>
      <c r="EI68" s="254">
        <f t="shared" si="65"/>
        <v>0</v>
      </c>
      <c r="EJ68" s="254"/>
      <c r="EK68" s="254">
        <f t="shared" si="66"/>
        <v>0</v>
      </c>
      <c r="EL68" s="254"/>
      <c r="EM68" s="254">
        <f t="shared" si="67"/>
        <v>0</v>
      </c>
      <c r="EN68" s="254"/>
      <c r="EO68" s="254">
        <f t="shared" si="68"/>
        <v>0</v>
      </c>
      <c r="EP68" s="254"/>
      <c r="EQ68" s="254">
        <f t="shared" si="69"/>
        <v>0</v>
      </c>
      <c r="ER68" s="254"/>
      <c r="ES68" s="254">
        <f t="shared" si="70"/>
        <v>0</v>
      </c>
      <c r="ET68" s="254"/>
      <c r="EU68" s="254">
        <f t="shared" si="71"/>
        <v>0</v>
      </c>
      <c r="EV68" s="254"/>
      <c r="EW68" s="254">
        <f t="shared" si="72"/>
        <v>0</v>
      </c>
      <c r="EX68" s="254"/>
      <c r="EY68" s="254">
        <f t="shared" si="73"/>
        <v>0</v>
      </c>
      <c r="EZ68" s="254"/>
      <c r="FA68" s="254">
        <f t="shared" si="74"/>
        <v>0</v>
      </c>
      <c r="FB68" s="254"/>
      <c r="FC68" s="254">
        <f t="shared" si="75"/>
        <v>0</v>
      </c>
      <c r="FD68" s="254"/>
      <c r="FE68" s="254">
        <f t="shared" si="76"/>
        <v>0</v>
      </c>
      <c r="FF68" s="254"/>
      <c r="FG68" s="254">
        <f t="shared" si="77"/>
        <v>0</v>
      </c>
      <c r="FH68" s="254"/>
      <c r="FI68" s="254">
        <f t="shared" si="78"/>
        <v>0</v>
      </c>
      <c r="FJ68" s="254"/>
      <c r="FK68" s="254">
        <f t="shared" si="79"/>
        <v>0</v>
      </c>
      <c r="FL68" s="254"/>
      <c r="FM68" s="254">
        <f t="shared" si="80"/>
        <v>0</v>
      </c>
      <c r="FN68" s="254"/>
      <c r="FO68" s="254">
        <f t="shared" si="81"/>
        <v>0</v>
      </c>
      <c r="FP68" s="254"/>
      <c r="FQ68" s="254">
        <f t="shared" si="82"/>
        <v>0</v>
      </c>
      <c r="FR68" s="254"/>
      <c r="FS68" s="254">
        <f t="shared" si="83"/>
        <v>0</v>
      </c>
      <c r="FT68" s="254"/>
      <c r="FU68" s="254">
        <f t="shared" si="84"/>
        <v>0</v>
      </c>
      <c r="FV68" s="254"/>
      <c r="FW68" s="254">
        <f t="shared" si="85"/>
        <v>0</v>
      </c>
      <c r="FX68" s="254"/>
      <c r="FY68" s="254">
        <f t="shared" si="86"/>
        <v>0</v>
      </c>
      <c r="FZ68" s="254"/>
      <c r="GA68" s="254">
        <f t="shared" si="87"/>
        <v>0</v>
      </c>
      <c r="GB68" s="254"/>
      <c r="GC68" s="254">
        <f t="shared" si="88"/>
        <v>0</v>
      </c>
      <c r="GD68" s="254"/>
      <c r="GE68" s="254">
        <f t="shared" si="89"/>
        <v>0</v>
      </c>
      <c r="GF68" s="254"/>
      <c r="GG68" s="254">
        <f t="shared" si="90"/>
        <v>0</v>
      </c>
      <c r="GH68" s="254"/>
      <c r="GI68" s="254">
        <f t="shared" si="91"/>
        <v>0</v>
      </c>
      <c r="GJ68" s="254"/>
      <c r="GK68" s="254">
        <f t="shared" si="92"/>
        <v>0</v>
      </c>
      <c r="GL68" s="254"/>
      <c r="GM68" s="254">
        <f t="shared" si="93"/>
        <v>0</v>
      </c>
      <c r="GN68" s="254"/>
      <c r="GO68" s="254">
        <f t="shared" si="94"/>
        <v>0</v>
      </c>
      <c r="GP68" s="254"/>
      <c r="GQ68" s="254">
        <f t="shared" si="95"/>
        <v>0</v>
      </c>
      <c r="GR68" s="254"/>
      <c r="GS68" s="254">
        <f t="shared" si="96"/>
        <v>0</v>
      </c>
      <c r="GT68" s="254"/>
      <c r="GU68" s="254">
        <f t="shared" si="97"/>
        <v>0</v>
      </c>
      <c r="GV68" s="254"/>
      <c r="GW68" s="254">
        <f t="shared" si="98"/>
        <v>0</v>
      </c>
      <c r="GX68" s="254"/>
      <c r="GY68" s="254">
        <f t="shared" si="99"/>
        <v>0</v>
      </c>
      <c r="GZ68" s="236">
        <f t="shared" si="100"/>
        <v>0</v>
      </c>
      <c r="HA68" s="237">
        <f t="shared" si="101"/>
        <v>0</v>
      </c>
      <c r="HB68" s="107">
        <f t="shared" si="2"/>
        <v>0</v>
      </c>
      <c r="HC68" s="515"/>
    </row>
    <row r="69" spans="1:211">
      <c r="A69" s="457" t="s">
        <v>179</v>
      </c>
      <c r="B69" s="458"/>
      <c r="C69" s="448"/>
      <c r="D69" s="457"/>
      <c r="E69" s="456"/>
      <c r="F69" s="451"/>
      <c r="G69" s="459"/>
      <c r="H69" s="463"/>
      <c r="I69" s="254">
        <f t="shared" si="103"/>
        <v>0</v>
      </c>
      <c r="J69" s="462"/>
      <c r="K69" s="254">
        <f>+J69*G69</f>
        <v>0</v>
      </c>
      <c r="L69" s="462"/>
      <c r="M69" s="254">
        <f t="shared" si="3"/>
        <v>0</v>
      </c>
      <c r="N69" s="462"/>
      <c r="O69" s="254">
        <f t="shared" si="4"/>
        <v>0</v>
      </c>
      <c r="P69" s="462"/>
      <c r="Q69" s="254">
        <f t="shared" si="5"/>
        <v>0</v>
      </c>
      <c r="R69" s="462"/>
      <c r="S69" s="254">
        <f t="shared" si="6"/>
        <v>0</v>
      </c>
      <c r="T69" s="467"/>
      <c r="U69" s="254">
        <f t="shared" si="7"/>
        <v>0</v>
      </c>
      <c r="V69" s="467"/>
      <c r="W69" s="254">
        <f t="shared" si="8"/>
        <v>0</v>
      </c>
      <c r="X69" s="467"/>
      <c r="Y69" s="254">
        <f t="shared" si="9"/>
        <v>0</v>
      </c>
      <c r="Z69" s="467"/>
      <c r="AA69" s="254">
        <f t="shared" si="10"/>
        <v>0</v>
      </c>
      <c r="AB69" s="467"/>
      <c r="AC69" s="254">
        <f t="shared" si="11"/>
        <v>0</v>
      </c>
      <c r="AD69" s="467"/>
      <c r="AE69" s="254">
        <f t="shared" si="12"/>
        <v>0</v>
      </c>
      <c r="AF69" s="467"/>
      <c r="AG69" s="254">
        <f t="shared" si="13"/>
        <v>0</v>
      </c>
      <c r="AH69" s="467"/>
      <c r="AI69" s="254">
        <f t="shared" si="14"/>
        <v>0</v>
      </c>
      <c r="AJ69" s="467"/>
      <c r="AK69" s="254">
        <f t="shared" si="15"/>
        <v>0</v>
      </c>
      <c r="AL69" s="467"/>
      <c r="AM69" s="254">
        <f t="shared" si="16"/>
        <v>0</v>
      </c>
      <c r="AN69" s="467"/>
      <c r="AO69" s="254">
        <f t="shared" si="17"/>
        <v>0</v>
      </c>
      <c r="AP69" s="467"/>
      <c r="AQ69" s="254">
        <f t="shared" si="18"/>
        <v>0</v>
      </c>
      <c r="AR69" s="467"/>
      <c r="AS69" s="254">
        <f t="shared" si="19"/>
        <v>0</v>
      </c>
      <c r="AT69" s="467"/>
      <c r="AU69" s="254">
        <f t="shared" si="20"/>
        <v>0</v>
      </c>
      <c r="AV69" s="463"/>
      <c r="AW69" s="254">
        <f t="shared" si="21"/>
        <v>0</v>
      </c>
      <c r="AX69" s="463"/>
      <c r="AY69" s="254">
        <f t="shared" si="22"/>
        <v>0</v>
      </c>
      <c r="AZ69" s="467"/>
      <c r="BA69" s="254">
        <f t="shared" si="23"/>
        <v>0</v>
      </c>
      <c r="BB69" s="467"/>
      <c r="BC69" s="254">
        <f t="shared" si="24"/>
        <v>0</v>
      </c>
      <c r="BD69" s="467"/>
      <c r="BE69" s="254">
        <f t="shared" si="25"/>
        <v>0</v>
      </c>
      <c r="BF69" s="467"/>
      <c r="BG69" s="254">
        <f t="shared" si="26"/>
        <v>0</v>
      </c>
      <c r="BH69" s="467"/>
      <c r="BI69" s="254">
        <f t="shared" si="27"/>
        <v>0</v>
      </c>
      <c r="BJ69" s="467"/>
      <c r="BK69" s="254">
        <f t="shared" si="28"/>
        <v>0</v>
      </c>
      <c r="BL69" s="467"/>
      <c r="BM69" s="254">
        <f t="shared" si="29"/>
        <v>0</v>
      </c>
      <c r="BN69" s="467"/>
      <c r="BO69" s="254">
        <f t="shared" si="30"/>
        <v>0</v>
      </c>
      <c r="BP69" s="467"/>
      <c r="BQ69" s="254">
        <f t="shared" si="31"/>
        <v>0</v>
      </c>
      <c r="BR69" s="467"/>
      <c r="BS69" s="254">
        <f t="shared" si="32"/>
        <v>0</v>
      </c>
      <c r="BT69" s="467"/>
      <c r="BU69" s="254">
        <f t="shared" si="33"/>
        <v>0</v>
      </c>
      <c r="BV69" s="467"/>
      <c r="BW69" s="254">
        <f t="shared" si="34"/>
        <v>0</v>
      </c>
      <c r="BX69" s="467"/>
      <c r="BY69" s="254">
        <f t="shared" si="35"/>
        <v>0</v>
      </c>
      <c r="BZ69" s="467"/>
      <c r="CA69" s="254">
        <f t="shared" si="36"/>
        <v>0</v>
      </c>
      <c r="CB69" s="467"/>
      <c r="CC69" s="254">
        <f t="shared" si="37"/>
        <v>0</v>
      </c>
      <c r="CD69" s="467"/>
      <c r="CE69" s="254">
        <f t="shared" si="38"/>
        <v>0</v>
      </c>
      <c r="CF69" s="467"/>
      <c r="CG69" s="254">
        <f t="shared" si="39"/>
        <v>0</v>
      </c>
      <c r="CH69" s="467"/>
      <c r="CI69" s="254">
        <f t="shared" si="1"/>
        <v>0</v>
      </c>
      <c r="CJ69" s="251"/>
      <c r="CK69" s="254">
        <f t="shared" si="40"/>
        <v>0</v>
      </c>
      <c r="CL69" s="251"/>
      <c r="CM69" s="254">
        <f t="shared" si="41"/>
        <v>0</v>
      </c>
      <c r="CN69" s="251"/>
      <c r="CO69" s="254">
        <f t="shared" si="42"/>
        <v>0</v>
      </c>
      <c r="CP69" s="251"/>
      <c r="CQ69" s="254">
        <f t="shared" si="43"/>
        <v>0</v>
      </c>
      <c r="CR69" s="251"/>
      <c r="CS69" s="254">
        <f t="shared" si="44"/>
        <v>0</v>
      </c>
      <c r="CT69" s="251"/>
      <c r="CU69" s="254">
        <f t="shared" si="45"/>
        <v>0</v>
      </c>
      <c r="CV69" s="251"/>
      <c r="CW69" s="254">
        <f t="shared" si="46"/>
        <v>0</v>
      </c>
      <c r="CX69" s="254"/>
      <c r="CY69" s="254">
        <f t="shared" si="47"/>
        <v>0</v>
      </c>
      <c r="CZ69" s="254"/>
      <c r="DA69" s="254">
        <f t="shared" si="48"/>
        <v>0</v>
      </c>
      <c r="DB69" s="254"/>
      <c r="DC69" s="254">
        <f t="shared" si="49"/>
        <v>0</v>
      </c>
      <c r="DD69" s="254"/>
      <c r="DE69" s="254">
        <f t="shared" si="50"/>
        <v>0</v>
      </c>
      <c r="DF69" s="254"/>
      <c r="DG69" s="254">
        <f t="shared" si="51"/>
        <v>0</v>
      </c>
      <c r="DH69" s="254"/>
      <c r="DI69" s="254">
        <f t="shared" si="52"/>
        <v>0</v>
      </c>
      <c r="DJ69" s="254"/>
      <c r="DK69" s="254">
        <f t="shared" si="53"/>
        <v>0</v>
      </c>
      <c r="DL69" s="254"/>
      <c r="DM69" s="254">
        <f t="shared" si="54"/>
        <v>0</v>
      </c>
      <c r="DN69" s="254"/>
      <c r="DO69" s="254">
        <f t="shared" si="55"/>
        <v>0</v>
      </c>
      <c r="DP69" s="254"/>
      <c r="DQ69" s="254">
        <f t="shared" si="56"/>
        <v>0</v>
      </c>
      <c r="DR69" s="254"/>
      <c r="DS69" s="254">
        <f t="shared" si="57"/>
        <v>0</v>
      </c>
      <c r="DT69" s="254"/>
      <c r="DU69" s="254">
        <f t="shared" si="58"/>
        <v>0</v>
      </c>
      <c r="DV69" s="254"/>
      <c r="DW69" s="254">
        <f t="shared" si="59"/>
        <v>0</v>
      </c>
      <c r="DX69" s="254"/>
      <c r="DY69" s="254">
        <f t="shared" si="60"/>
        <v>0</v>
      </c>
      <c r="DZ69" s="254"/>
      <c r="EA69" s="254">
        <f t="shared" si="61"/>
        <v>0</v>
      </c>
      <c r="EB69" s="254"/>
      <c r="EC69" s="254">
        <f t="shared" si="62"/>
        <v>0</v>
      </c>
      <c r="ED69" s="254"/>
      <c r="EE69" s="254">
        <f t="shared" si="63"/>
        <v>0</v>
      </c>
      <c r="EF69" s="254"/>
      <c r="EG69" s="254">
        <f t="shared" si="64"/>
        <v>0</v>
      </c>
      <c r="EH69" s="254"/>
      <c r="EI69" s="254">
        <f t="shared" si="65"/>
        <v>0</v>
      </c>
      <c r="EJ69" s="254"/>
      <c r="EK69" s="254">
        <f t="shared" si="66"/>
        <v>0</v>
      </c>
      <c r="EL69" s="254"/>
      <c r="EM69" s="254">
        <f t="shared" si="67"/>
        <v>0</v>
      </c>
      <c r="EN69" s="254"/>
      <c r="EO69" s="254">
        <f t="shared" si="68"/>
        <v>0</v>
      </c>
      <c r="EP69" s="254"/>
      <c r="EQ69" s="254">
        <f t="shared" si="69"/>
        <v>0</v>
      </c>
      <c r="ER69" s="254"/>
      <c r="ES69" s="254">
        <f t="shared" si="70"/>
        <v>0</v>
      </c>
      <c r="ET69" s="254"/>
      <c r="EU69" s="254">
        <f t="shared" si="71"/>
        <v>0</v>
      </c>
      <c r="EV69" s="254"/>
      <c r="EW69" s="254">
        <f t="shared" si="72"/>
        <v>0</v>
      </c>
      <c r="EX69" s="254"/>
      <c r="EY69" s="254">
        <f t="shared" si="73"/>
        <v>0</v>
      </c>
      <c r="EZ69" s="254"/>
      <c r="FA69" s="254">
        <f t="shared" si="74"/>
        <v>0</v>
      </c>
      <c r="FB69" s="254"/>
      <c r="FC69" s="254">
        <f t="shared" si="75"/>
        <v>0</v>
      </c>
      <c r="FD69" s="254"/>
      <c r="FE69" s="254">
        <f t="shared" si="76"/>
        <v>0</v>
      </c>
      <c r="FF69" s="254"/>
      <c r="FG69" s="254">
        <f t="shared" si="77"/>
        <v>0</v>
      </c>
      <c r="FH69" s="254"/>
      <c r="FI69" s="254">
        <f t="shared" si="78"/>
        <v>0</v>
      </c>
      <c r="FJ69" s="254"/>
      <c r="FK69" s="254">
        <f t="shared" si="79"/>
        <v>0</v>
      </c>
      <c r="FL69" s="254"/>
      <c r="FM69" s="254">
        <f t="shared" si="80"/>
        <v>0</v>
      </c>
      <c r="FN69" s="254"/>
      <c r="FO69" s="254">
        <f t="shared" si="81"/>
        <v>0</v>
      </c>
      <c r="FP69" s="254"/>
      <c r="FQ69" s="254">
        <f t="shared" si="82"/>
        <v>0</v>
      </c>
      <c r="FR69" s="254"/>
      <c r="FS69" s="254">
        <f t="shared" si="83"/>
        <v>0</v>
      </c>
      <c r="FT69" s="254"/>
      <c r="FU69" s="254">
        <f t="shared" si="84"/>
        <v>0</v>
      </c>
      <c r="FV69" s="254"/>
      <c r="FW69" s="254">
        <f t="shared" si="85"/>
        <v>0</v>
      </c>
      <c r="FX69" s="254"/>
      <c r="FY69" s="254">
        <f t="shared" si="86"/>
        <v>0</v>
      </c>
      <c r="FZ69" s="254"/>
      <c r="GA69" s="254">
        <f t="shared" si="87"/>
        <v>0</v>
      </c>
      <c r="GB69" s="254"/>
      <c r="GC69" s="254">
        <f t="shared" si="88"/>
        <v>0</v>
      </c>
      <c r="GD69" s="254"/>
      <c r="GE69" s="254">
        <f t="shared" si="89"/>
        <v>0</v>
      </c>
      <c r="GF69" s="254"/>
      <c r="GG69" s="254">
        <f t="shared" si="90"/>
        <v>0</v>
      </c>
      <c r="GH69" s="254"/>
      <c r="GI69" s="254">
        <f t="shared" si="91"/>
        <v>0</v>
      </c>
      <c r="GJ69" s="254"/>
      <c r="GK69" s="254">
        <f t="shared" si="92"/>
        <v>0</v>
      </c>
      <c r="GL69" s="254"/>
      <c r="GM69" s="254">
        <f t="shared" si="93"/>
        <v>0</v>
      </c>
      <c r="GN69" s="254"/>
      <c r="GO69" s="254">
        <f t="shared" si="94"/>
        <v>0</v>
      </c>
      <c r="GP69" s="254"/>
      <c r="GQ69" s="254">
        <f t="shared" si="95"/>
        <v>0</v>
      </c>
      <c r="GR69" s="254"/>
      <c r="GS69" s="254">
        <f t="shared" si="96"/>
        <v>0</v>
      </c>
      <c r="GT69" s="254"/>
      <c r="GU69" s="254">
        <f t="shared" si="97"/>
        <v>0</v>
      </c>
      <c r="GV69" s="254"/>
      <c r="GW69" s="254">
        <f t="shared" si="98"/>
        <v>0</v>
      </c>
      <c r="GX69" s="254"/>
      <c r="GY69" s="254">
        <f t="shared" si="99"/>
        <v>0</v>
      </c>
      <c r="GZ69" s="236">
        <f t="shared" si="100"/>
        <v>0</v>
      </c>
      <c r="HA69" s="237">
        <f t="shared" si="101"/>
        <v>0</v>
      </c>
      <c r="HB69" s="107">
        <f t="shared" si="2"/>
        <v>0</v>
      </c>
      <c r="HC69" s="515"/>
    </row>
    <row r="70" spans="1:211">
      <c r="A70" s="457" t="s">
        <v>180</v>
      </c>
      <c r="B70" s="458"/>
      <c r="C70" s="448"/>
      <c r="D70" s="457"/>
      <c r="E70" s="456"/>
      <c r="F70" s="451"/>
      <c r="G70" s="459"/>
      <c r="H70" s="463"/>
      <c r="I70" s="254">
        <f t="shared" si="103"/>
        <v>0</v>
      </c>
      <c r="J70" s="462"/>
      <c r="K70" s="254">
        <f t="shared" si="102"/>
        <v>0</v>
      </c>
      <c r="L70" s="462"/>
      <c r="M70" s="254">
        <f t="shared" si="3"/>
        <v>0</v>
      </c>
      <c r="N70" s="462"/>
      <c r="O70" s="254">
        <f t="shared" si="4"/>
        <v>0</v>
      </c>
      <c r="P70" s="462"/>
      <c r="Q70" s="254">
        <f t="shared" si="5"/>
        <v>0</v>
      </c>
      <c r="R70" s="462"/>
      <c r="S70" s="254">
        <f t="shared" si="6"/>
        <v>0</v>
      </c>
      <c r="T70" s="467"/>
      <c r="U70" s="254">
        <f t="shared" si="7"/>
        <v>0</v>
      </c>
      <c r="V70" s="467"/>
      <c r="W70" s="254">
        <f t="shared" si="8"/>
        <v>0</v>
      </c>
      <c r="X70" s="467"/>
      <c r="Y70" s="254">
        <f t="shared" si="9"/>
        <v>0</v>
      </c>
      <c r="Z70" s="467"/>
      <c r="AA70" s="254">
        <f t="shared" si="10"/>
        <v>0</v>
      </c>
      <c r="AB70" s="467"/>
      <c r="AC70" s="254">
        <f t="shared" si="11"/>
        <v>0</v>
      </c>
      <c r="AD70" s="467"/>
      <c r="AE70" s="254">
        <f t="shared" si="12"/>
        <v>0</v>
      </c>
      <c r="AF70" s="467"/>
      <c r="AG70" s="254">
        <f t="shared" si="13"/>
        <v>0</v>
      </c>
      <c r="AH70" s="467"/>
      <c r="AI70" s="254">
        <f t="shared" si="14"/>
        <v>0</v>
      </c>
      <c r="AJ70" s="467"/>
      <c r="AK70" s="254">
        <f t="shared" si="15"/>
        <v>0</v>
      </c>
      <c r="AL70" s="467"/>
      <c r="AM70" s="254">
        <f t="shared" si="16"/>
        <v>0</v>
      </c>
      <c r="AN70" s="467"/>
      <c r="AO70" s="254">
        <f t="shared" si="17"/>
        <v>0</v>
      </c>
      <c r="AP70" s="467"/>
      <c r="AQ70" s="254">
        <f t="shared" si="18"/>
        <v>0</v>
      </c>
      <c r="AR70" s="467"/>
      <c r="AS70" s="254">
        <f t="shared" si="19"/>
        <v>0</v>
      </c>
      <c r="AT70" s="467"/>
      <c r="AU70" s="254">
        <f t="shared" si="20"/>
        <v>0</v>
      </c>
      <c r="AV70" s="463"/>
      <c r="AW70" s="254">
        <f t="shared" si="21"/>
        <v>0</v>
      </c>
      <c r="AX70" s="463"/>
      <c r="AY70" s="254">
        <f t="shared" si="22"/>
        <v>0</v>
      </c>
      <c r="AZ70" s="467"/>
      <c r="BA70" s="254">
        <f t="shared" si="23"/>
        <v>0</v>
      </c>
      <c r="BB70" s="467"/>
      <c r="BC70" s="254">
        <f t="shared" si="24"/>
        <v>0</v>
      </c>
      <c r="BD70" s="467"/>
      <c r="BE70" s="254">
        <f t="shared" si="25"/>
        <v>0</v>
      </c>
      <c r="BF70" s="467"/>
      <c r="BG70" s="254">
        <f t="shared" si="26"/>
        <v>0</v>
      </c>
      <c r="BH70" s="467"/>
      <c r="BI70" s="254">
        <f t="shared" si="27"/>
        <v>0</v>
      </c>
      <c r="BJ70" s="467"/>
      <c r="BK70" s="254">
        <f t="shared" si="28"/>
        <v>0</v>
      </c>
      <c r="BL70" s="467"/>
      <c r="BM70" s="254">
        <f t="shared" si="29"/>
        <v>0</v>
      </c>
      <c r="BN70" s="467"/>
      <c r="BO70" s="254">
        <f t="shared" si="30"/>
        <v>0</v>
      </c>
      <c r="BP70" s="467"/>
      <c r="BQ70" s="254">
        <f t="shared" si="31"/>
        <v>0</v>
      </c>
      <c r="BR70" s="467"/>
      <c r="BS70" s="254">
        <f t="shared" si="32"/>
        <v>0</v>
      </c>
      <c r="BT70" s="467"/>
      <c r="BU70" s="254">
        <f t="shared" si="33"/>
        <v>0</v>
      </c>
      <c r="BV70" s="467"/>
      <c r="BW70" s="254">
        <f t="shared" si="34"/>
        <v>0</v>
      </c>
      <c r="BX70" s="467"/>
      <c r="BY70" s="254">
        <f t="shared" si="35"/>
        <v>0</v>
      </c>
      <c r="BZ70" s="467"/>
      <c r="CA70" s="254">
        <f t="shared" si="36"/>
        <v>0</v>
      </c>
      <c r="CB70" s="467"/>
      <c r="CC70" s="254">
        <f t="shared" si="37"/>
        <v>0</v>
      </c>
      <c r="CD70" s="467"/>
      <c r="CE70" s="254">
        <f t="shared" si="38"/>
        <v>0</v>
      </c>
      <c r="CF70" s="467"/>
      <c r="CG70" s="254">
        <f t="shared" si="39"/>
        <v>0</v>
      </c>
      <c r="CH70" s="467"/>
      <c r="CI70" s="254">
        <f t="shared" si="1"/>
        <v>0</v>
      </c>
      <c r="CJ70" s="251"/>
      <c r="CK70" s="254">
        <f t="shared" si="40"/>
        <v>0</v>
      </c>
      <c r="CL70" s="251"/>
      <c r="CM70" s="254">
        <f t="shared" si="41"/>
        <v>0</v>
      </c>
      <c r="CN70" s="251"/>
      <c r="CO70" s="254">
        <f t="shared" si="42"/>
        <v>0</v>
      </c>
      <c r="CP70" s="251"/>
      <c r="CQ70" s="254">
        <f t="shared" si="43"/>
        <v>0</v>
      </c>
      <c r="CR70" s="251"/>
      <c r="CS70" s="254">
        <f t="shared" si="44"/>
        <v>0</v>
      </c>
      <c r="CT70" s="251"/>
      <c r="CU70" s="254">
        <f t="shared" si="45"/>
        <v>0</v>
      </c>
      <c r="CV70" s="251"/>
      <c r="CW70" s="254">
        <f t="shared" si="46"/>
        <v>0</v>
      </c>
      <c r="CX70" s="254"/>
      <c r="CY70" s="254">
        <f t="shared" si="47"/>
        <v>0</v>
      </c>
      <c r="CZ70" s="254"/>
      <c r="DA70" s="254">
        <f t="shared" si="48"/>
        <v>0</v>
      </c>
      <c r="DB70" s="254"/>
      <c r="DC70" s="254">
        <f t="shared" si="49"/>
        <v>0</v>
      </c>
      <c r="DD70" s="254"/>
      <c r="DE70" s="254">
        <f t="shared" si="50"/>
        <v>0</v>
      </c>
      <c r="DF70" s="254"/>
      <c r="DG70" s="254">
        <f t="shared" si="51"/>
        <v>0</v>
      </c>
      <c r="DH70" s="254"/>
      <c r="DI70" s="254">
        <f t="shared" si="52"/>
        <v>0</v>
      </c>
      <c r="DJ70" s="254"/>
      <c r="DK70" s="254">
        <f t="shared" si="53"/>
        <v>0</v>
      </c>
      <c r="DL70" s="254"/>
      <c r="DM70" s="254">
        <f t="shared" si="54"/>
        <v>0</v>
      </c>
      <c r="DN70" s="254"/>
      <c r="DO70" s="254">
        <f t="shared" si="55"/>
        <v>0</v>
      </c>
      <c r="DP70" s="254"/>
      <c r="DQ70" s="254">
        <f t="shared" si="56"/>
        <v>0</v>
      </c>
      <c r="DR70" s="254"/>
      <c r="DS70" s="254">
        <f t="shared" si="57"/>
        <v>0</v>
      </c>
      <c r="DT70" s="254"/>
      <c r="DU70" s="254">
        <f t="shared" si="58"/>
        <v>0</v>
      </c>
      <c r="DV70" s="254"/>
      <c r="DW70" s="254">
        <f t="shared" si="59"/>
        <v>0</v>
      </c>
      <c r="DX70" s="254"/>
      <c r="DY70" s="254">
        <f t="shared" si="60"/>
        <v>0</v>
      </c>
      <c r="DZ70" s="254"/>
      <c r="EA70" s="254">
        <f t="shared" si="61"/>
        <v>0</v>
      </c>
      <c r="EB70" s="254"/>
      <c r="EC70" s="254">
        <f t="shared" si="62"/>
        <v>0</v>
      </c>
      <c r="ED70" s="254"/>
      <c r="EE70" s="254">
        <f t="shared" si="63"/>
        <v>0</v>
      </c>
      <c r="EF70" s="254"/>
      <c r="EG70" s="254">
        <f t="shared" si="64"/>
        <v>0</v>
      </c>
      <c r="EH70" s="254"/>
      <c r="EI70" s="254">
        <f t="shared" si="65"/>
        <v>0</v>
      </c>
      <c r="EJ70" s="254"/>
      <c r="EK70" s="254">
        <f t="shared" si="66"/>
        <v>0</v>
      </c>
      <c r="EL70" s="254"/>
      <c r="EM70" s="254">
        <f t="shared" si="67"/>
        <v>0</v>
      </c>
      <c r="EN70" s="254"/>
      <c r="EO70" s="254">
        <f t="shared" si="68"/>
        <v>0</v>
      </c>
      <c r="EP70" s="254"/>
      <c r="EQ70" s="254">
        <f t="shared" si="69"/>
        <v>0</v>
      </c>
      <c r="ER70" s="254"/>
      <c r="ES70" s="254">
        <f t="shared" si="70"/>
        <v>0</v>
      </c>
      <c r="ET70" s="254"/>
      <c r="EU70" s="254">
        <f t="shared" si="71"/>
        <v>0</v>
      </c>
      <c r="EV70" s="254"/>
      <c r="EW70" s="254">
        <f t="shared" si="72"/>
        <v>0</v>
      </c>
      <c r="EX70" s="254"/>
      <c r="EY70" s="254">
        <f t="shared" si="73"/>
        <v>0</v>
      </c>
      <c r="EZ70" s="254"/>
      <c r="FA70" s="254">
        <f t="shared" si="74"/>
        <v>0</v>
      </c>
      <c r="FB70" s="254"/>
      <c r="FC70" s="254">
        <f t="shared" si="75"/>
        <v>0</v>
      </c>
      <c r="FD70" s="254"/>
      <c r="FE70" s="254">
        <f t="shared" si="76"/>
        <v>0</v>
      </c>
      <c r="FF70" s="254"/>
      <c r="FG70" s="254">
        <f t="shared" si="77"/>
        <v>0</v>
      </c>
      <c r="FH70" s="254"/>
      <c r="FI70" s="254">
        <f t="shared" si="78"/>
        <v>0</v>
      </c>
      <c r="FJ70" s="254"/>
      <c r="FK70" s="254">
        <f t="shared" si="79"/>
        <v>0</v>
      </c>
      <c r="FL70" s="254"/>
      <c r="FM70" s="254">
        <f t="shared" si="80"/>
        <v>0</v>
      </c>
      <c r="FN70" s="254"/>
      <c r="FO70" s="254">
        <f t="shared" si="81"/>
        <v>0</v>
      </c>
      <c r="FP70" s="254"/>
      <c r="FQ70" s="254">
        <f t="shared" si="82"/>
        <v>0</v>
      </c>
      <c r="FR70" s="254"/>
      <c r="FS70" s="254">
        <f t="shared" si="83"/>
        <v>0</v>
      </c>
      <c r="FT70" s="254"/>
      <c r="FU70" s="254">
        <f t="shared" si="84"/>
        <v>0</v>
      </c>
      <c r="FV70" s="254"/>
      <c r="FW70" s="254">
        <f t="shared" si="85"/>
        <v>0</v>
      </c>
      <c r="FX70" s="254"/>
      <c r="FY70" s="254">
        <f t="shared" si="86"/>
        <v>0</v>
      </c>
      <c r="FZ70" s="254"/>
      <c r="GA70" s="254">
        <f t="shared" si="87"/>
        <v>0</v>
      </c>
      <c r="GB70" s="254"/>
      <c r="GC70" s="254">
        <f t="shared" si="88"/>
        <v>0</v>
      </c>
      <c r="GD70" s="254"/>
      <c r="GE70" s="254">
        <f t="shared" si="89"/>
        <v>0</v>
      </c>
      <c r="GF70" s="254"/>
      <c r="GG70" s="254">
        <f t="shared" si="90"/>
        <v>0</v>
      </c>
      <c r="GH70" s="254"/>
      <c r="GI70" s="254">
        <f t="shared" si="91"/>
        <v>0</v>
      </c>
      <c r="GJ70" s="254"/>
      <c r="GK70" s="254">
        <f t="shared" si="92"/>
        <v>0</v>
      </c>
      <c r="GL70" s="254"/>
      <c r="GM70" s="254">
        <f t="shared" si="93"/>
        <v>0</v>
      </c>
      <c r="GN70" s="254"/>
      <c r="GO70" s="254">
        <f t="shared" si="94"/>
        <v>0</v>
      </c>
      <c r="GP70" s="254"/>
      <c r="GQ70" s="254">
        <f t="shared" si="95"/>
        <v>0</v>
      </c>
      <c r="GR70" s="254"/>
      <c r="GS70" s="254">
        <f t="shared" si="96"/>
        <v>0</v>
      </c>
      <c r="GT70" s="254"/>
      <c r="GU70" s="254">
        <f t="shared" si="97"/>
        <v>0</v>
      </c>
      <c r="GV70" s="254"/>
      <c r="GW70" s="254">
        <f t="shared" si="98"/>
        <v>0</v>
      </c>
      <c r="GX70" s="254"/>
      <c r="GY70" s="254">
        <f t="shared" si="99"/>
        <v>0</v>
      </c>
      <c r="GZ70" s="236">
        <f t="shared" si="100"/>
        <v>0</v>
      </c>
      <c r="HA70" s="237">
        <f t="shared" si="101"/>
        <v>0</v>
      </c>
      <c r="HB70" s="107">
        <f t="shared" si="2"/>
        <v>0</v>
      </c>
      <c r="HC70" s="515"/>
    </row>
    <row r="71" spans="1:211">
      <c r="A71" s="457" t="s">
        <v>181</v>
      </c>
      <c r="B71" s="458"/>
      <c r="C71" s="448"/>
      <c r="D71" s="457"/>
      <c r="E71" s="456"/>
      <c r="F71" s="451"/>
      <c r="G71" s="460"/>
      <c r="H71" s="464"/>
      <c r="I71" s="254">
        <f t="shared" si="103"/>
        <v>0</v>
      </c>
      <c r="J71" s="462"/>
      <c r="K71" s="254">
        <f t="shared" si="102"/>
        <v>0</v>
      </c>
      <c r="L71" s="462"/>
      <c r="M71" s="254">
        <f>+L71*$G71</f>
        <v>0</v>
      </c>
      <c r="N71" s="462"/>
      <c r="O71" s="254">
        <f t="shared" si="4"/>
        <v>0</v>
      </c>
      <c r="P71" s="462"/>
      <c r="Q71" s="254">
        <f t="shared" si="5"/>
        <v>0</v>
      </c>
      <c r="R71" s="462"/>
      <c r="S71" s="254">
        <f t="shared" si="6"/>
        <v>0</v>
      </c>
      <c r="T71" s="468"/>
      <c r="U71" s="254">
        <f t="shared" si="7"/>
        <v>0</v>
      </c>
      <c r="V71" s="468"/>
      <c r="W71" s="254">
        <f t="shared" si="8"/>
        <v>0</v>
      </c>
      <c r="X71" s="468"/>
      <c r="Y71" s="254">
        <f t="shared" si="9"/>
        <v>0</v>
      </c>
      <c r="Z71" s="468"/>
      <c r="AA71" s="254">
        <f t="shared" si="10"/>
        <v>0</v>
      </c>
      <c r="AB71" s="468"/>
      <c r="AC71" s="254">
        <f t="shared" si="11"/>
        <v>0</v>
      </c>
      <c r="AD71" s="468"/>
      <c r="AE71" s="254">
        <f t="shared" si="12"/>
        <v>0</v>
      </c>
      <c r="AF71" s="468"/>
      <c r="AG71" s="254">
        <f t="shared" si="13"/>
        <v>0</v>
      </c>
      <c r="AH71" s="468"/>
      <c r="AI71" s="254">
        <f t="shared" si="14"/>
        <v>0</v>
      </c>
      <c r="AJ71" s="468"/>
      <c r="AK71" s="254">
        <f t="shared" si="15"/>
        <v>0</v>
      </c>
      <c r="AL71" s="468"/>
      <c r="AM71" s="254">
        <f t="shared" si="16"/>
        <v>0</v>
      </c>
      <c r="AN71" s="468"/>
      <c r="AO71" s="254">
        <f t="shared" si="17"/>
        <v>0</v>
      </c>
      <c r="AP71" s="468"/>
      <c r="AQ71" s="254">
        <f t="shared" si="18"/>
        <v>0</v>
      </c>
      <c r="AR71" s="468"/>
      <c r="AS71" s="254">
        <f t="shared" si="19"/>
        <v>0</v>
      </c>
      <c r="AT71" s="468"/>
      <c r="AU71" s="254">
        <f t="shared" si="20"/>
        <v>0</v>
      </c>
      <c r="AV71" s="464"/>
      <c r="AW71" s="254">
        <f t="shared" si="21"/>
        <v>0</v>
      </c>
      <c r="AX71" s="464"/>
      <c r="AY71" s="254">
        <f t="shared" si="22"/>
        <v>0</v>
      </c>
      <c r="AZ71" s="468"/>
      <c r="BA71" s="254">
        <f t="shared" si="23"/>
        <v>0</v>
      </c>
      <c r="BB71" s="468"/>
      <c r="BC71" s="254">
        <f t="shared" si="24"/>
        <v>0</v>
      </c>
      <c r="BD71" s="467"/>
      <c r="BE71" s="254">
        <f t="shared" si="25"/>
        <v>0</v>
      </c>
      <c r="BF71" s="467"/>
      <c r="BG71" s="254">
        <f t="shared" si="26"/>
        <v>0</v>
      </c>
      <c r="BH71" s="467"/>
      <c r="BI71" s="254">
        <f t="shared" si="27"/>
        <v>0</v>
      </c>
      <c r="BJ71" s="467"/>
      <c r="BK71" s="254">
        <f t="shared" si="28"/>
        <v>0</v>
      </c>
      <c r="BL71" s="467"/>
      <c r="BM71" s="254">
        <f t="shared" si="29"/>
        <v>0</v>
      </c>
      <c r="BN71" s="467"/>
      <c r="BO71" s="254">
        <f t="shared" si="30"/>
        <v>0</v>
      </c>
      <c r="BP71" s="467"/>
      <c r="BQ71" s="254">
        <f t="shared" si="31"/>
        <v>0</v>
      </c>
      <c r="BR71" s="468"/>
      <c r="BS71" s="254">
        <f t="shared" si="32"/>
        <v>0</v>
      </c>
      <c r="BT71" s="468"/>
      <c r="BU71" s="254">
        <f t="shared" si="33"/>
        <v>0</v>
      </c>
      <c r="BV71" s="468"/>
      <c r="BW71" s="254">
        <f t="shared" si="34"/>
        <v>0</v>
      </c>
      <c r="BX71" s="468"/>
      <c r="BY71" s="254">
        <f t="shared" si="35"/>
        <v>0</v>
      </c>
      <c r="BZ71" s="468"/>
      <c r="CA71" s="254">
        <f t="shared" si="36"/>
        <v>0</v>
      </c>
      <c r="CB71" s="468"/>
      <c r="CC71" s="254">
        <f t="shared" si="37"/>
        <v>0</v>
      </c>
      <c r="CD71" s="468"/>
      <c r="CE71" s="254">
        <f t="shared" si="38"/>
        <v>0</v>
      </c>
      <c r="CF71" s="468"/>
      <c r="CG71" s="254">
        <f t="shared" si="39"/>
        <v>0</v>
      </c>
      <c r="CH71" s="468"/>
      <c r="CI71" s="254">
        <f t="shared" si="1"/>
        <v>0</v>
      </c>
      <c r="CJ71" s="251"/>
      <c r="CK71" s="254">
        <f t="shared" si="40"/>
        <v>0</v>
      </c>
      <c r="CL71" s="251"/>
      <c r="CM71" s="254">
        <f t="shared" si="41"/>
        <v>0</v>
      </c>
      <c r="CN71" s="251"/>
      <c r="CO71" s="254">
        <f t="shared" si="42"/>
        <v>0</v>
      </c>
      <c r="CP71" s="251"/>
      <c r="CQ71" s="254">
        <f t="shared" si="43"/>
        <v>0</v>
      </c>
      <c r="CR71" s="251"/>
      <c r="CS71" s="254">
        <f t="shared" si="44"/>
        <v>0</v>
      </c>
      <c r="CT71" s="251"/>
      <c r="CU71" s="254">
        <f t="shared" si="45"/>
        <v>0</v>
      </c>
      <c r="CV71" s="251"/>
      <c r="CW71" s="254">
        <f t="shared" si="46"/>
        <v>0</v>
      </c>
      <c r="CX71" s="254"/>
      <c r="CY71" s="254">
        <f t="shared" si="47"/>
        <v>0</v>
      </c>
      <c r="CZ71" s="254"/>
      <c r="DA71" s="254">
        <f t="shared" si="48"/>
        <v>0</v>
      </c>
      <c r="DB71" s="254"/>
      <c r="DC71" s="254">
        <f t="shared" si="49"/>
        <v>0</v>
      </c>
      <c r="DD71" s="254"/>
      <c r="DE71" s="254">
        <f t="shared" si="50"/>
        <v>0</v>
      </c>
      <c r="DF71" s="254"/>
      <c r="DG71" s="254">
        <f t="shared" si="51"/>
        <v>0</v>
      </c>
      <c r="DH71" s="254"/>
      <c r="DI71" s="254">
        <f t="shared" si="52"/>
        <v>0</v>
      </c>
      <c r="DJ71" s="254"/>
      <c r="DK71" s="254">
        <f t="shared" si="53"/>
        <v>0</v>
      </c>
      <c r="DL71" s="254"/>
      <c r="DM71" s="254">
        <f t="shared" si="54"/>
        <v>0</v>
      </c>
      <c r="DN71" s="254"/>
      <c r="DO71" s="254">
        <f t="shared" si="55"/>
        <v>0</v>
      </c>
      <c r="DP71" s="254"/>
      <c r="DQ71" s="254">
        <f t="shared" si="56"/>
        <v>0</v>
      </c>
      <c r="DR71" s="254"/>
      <c r="DS71" s="254">
        <f t="shared" si="57"/>
        <v>0</v>
      </c>
      <c r="DT71" s="254"/>
      <c r="DU71" s="254">
        <f t="shared" si="58"/>
        <v>0</v>
      </c>
      <c r="DV71" s="254"/>
      <c r="DW71" s="254">
        <f t="shared" si="59"/>
        <v>0</v>
      </c>
      <c r="DX71" s="254"/>
      <c r="DY71" s="254">
        <f t="shared" si="60"/>
        <v>0</v>
      </c>
      <c r="DZ71" s="254"/>
      <c r="EA71" s="254">
        <f t="shared" si="61"/>
        <v>0</v>
      </c>
      <c r="EB71" s="254"/>
      <c r="EC71" s="254">
        <f t="shared" si="62"/>
        <v>0</v>
      </c>
      <c r="ED71" s="254"/>
      <c r="EE71" s="254">
        <f t="shared" si="63"/>
        <v>0</v>
      </c>
      <c r="EF71" s="254"/>
      <c r="EG71" s="254">
        <f t="shared" si="64"/>
        <v>0</v>
      </c>
      <c r="EH71" s="254"/>
      <c r="EI71" s="254">
        <f t="shared" si="65"/>
        <v>0</v>
      </c>
      <c r="EJ71" s="254"/>
      <c r="EK71" s="254">
        <f t="shared" si="66"/>
        <v>0</v>
      </c>
      <c r="EL71" s="254"/>
      <c r="EM71" s="254">
        <f t="shared" si="67"/>
        <v>0</v>
      </c>
      <c r="EN71" s="254"/>
      <c r="EO71" s="254">
        <f t="shared" si="68"/>
        <v>0</v>
      </c>
      <c r="EP71" s="254"/>
      <c r="EQ71" s="254">
        <f t="shared" si="69"/>
        <v>0</v>
      </c>
      <c r="ER71" s="254"/>
      <c r="ES71" s="254">
        <f t="shared" si="70"/>
        <v>0</v>
      </c>
      <c r="ET71" s="254"/>
      <c r="EU71" s="254">
        <f t="shared" si="71"/>
        <v>0</v>
      </c>
      <c r="EV71" s="254"/>
      <c r="EW71" s="254">
        <f t="shared" si="72"/>
        <v>0</v>
      </c>
      <c r="EX71" s="254"/>
      <c r="EY71" s="254">
        <f t="shared" si="73"/>
        <v>0</v>
      </c>
      <c r="EZ71" s="254"/>
      <c r="FA71" s="254">
        <f t="shared" si="74"/>
        <v>0</v>
      </c>
      <c r="FB71" s="254"/>
      <c r="FC71" s="254">
        <f t="shared" si="75"/>
        <v>0</v>
      </c>
      <c r="FD71" s="254"/>
      <c r="FE71" s="254">
        <f t="shared" si="76"/>
        <v>0</v>
      </c>
      <c r="FF71" s="254"/>
      <c r="FG71" s="254">
        <f t="shared" si="77"/>
        <v>0</v>
      </c>
      <c r="FH71" s="254"/>
      <c r="FI71" s="254">
        <f t="shared" si="78"/>
        <v>0</v>
      </c>
      <c r="FJ71" s="254"/>
      <c r="FK71" s="254">
        <f t="shared" si="79"/>
        <v>0</v>
      </c>
      <c r="FL71" s="254"/>
      <c r="FM71" s="254">
        <f t="shared" si="80"/>
        <v>0</v>
      </c>
      <c r="FN71" s="254"/>
      <c r="FO71" s="254">
        <f t="shared" si="81"/>
        <v>0</v>
      </c>
      <c r="FP71" s="254"/>
      <c r="FQ71" s="254">
        <f t="shared" si="82"/>
        <v>0</v>
      </c>
      <c r="FR71" s="254"/>
      <c r="FS71" s="254">
        <f t="shared" si="83"/>
        <v>0</v>
      </c>
      <c r="FT71" s="254"/>
      <c r="FU71" s="254">
        <f t="shared" si="84"/>
        <v>0</v>
      </c>
      <c r="FV71" s="254"/>
      <c r="FW71" s="254">
        <f t="shared" si="85"/>
        <v>0</v>
      </c>
      <c r="FX71" s="254"/>
      <c r="FY71" s="254">
        <f t="shared" si="86"/>
        <v>0</v>
      </c>
      <c r="FZ71" s="254"/>
      <c r="GA71" s="254">
        <f t="shared" si="87"/>
        <v>0</v>
      </c>
      <c r="GB71" s="254"/>
      <c r="GC71" s="254">
        <f t="shared" si="88"/>
        <v>0</v>
      </c>
      <c r="GD71" s="254"/>
      <c r="GE71" s="254">
        <f t="shared" si="89"/>
        <v>0</v>
      </c>
      <c r="GF71" s="254"/>
      <c r="GG71" s="254">
        <f t="shared" si="90"/>
        <v>0</v>
      </c>
      <c r="GH71" s="254"/>
      <c r="GI71" s="254">
        <f t="shared" si="91"/>
        <v>0</v>
      </c>
      <c r="GJ71" s="254"/>
      <c r="GK71" s="254">
        <f t="shared" si="92"/>
        <v>0</v>
      </c>
      <c r="GL71" s="254"/>
      <c r="GM71" s="254">
        <f t="shared" si="93"/>
        <v>0</v>
      </c>
      <c r="GN71" s="254"/>
      <c r="GO71" s="254">
        <f t="shared" si="94"/>
        <v>0</v>
      </c>
      <c r="GP71" s="254"/>
      <c r="GQ71" s="254">
        <f t="shared" si="95"/>
        <v>0</v>
      </c>
      <c r="GR71" s="254"/>
      <c r="GS71" s="254">
        <f t="shared" si="96"/>
        <v>0</v>
      </c>
      <c r="GT71" s="254"/>
      <c r="GU71" s="254">
        <f t="shared" si="97"/>
        <v>0</v>
      </c>
      <c r="GV71" s="254"/>
      <c r="GW71" s="254">
        <f t="shared" si="98"/>
        <v>0</v>
      </c>
      <c r="GX71" s="254"/>
      <c r="GY71" s="254">
        <f t="shared" si="99"/>
        <v>0</v>
      </c>
      <c r="GZ71" s="236">
        <f t="shared" si="100"/>
        <v>0</v>
      </c>
      <c r="HA71" s="237">
        <f t="shared" si="101"/>
        <v>0</v>
      </c>
      <c r="HB71" s="107">
        <f t="shared" si="2"/>
        <v>0</v>
      </c>
      <c r="HC71" s="515"/>
    </row>
    <row r="72" spans="1:211">
      <c r="A72" s="457" t="s">
        <v>182</v>
      </c>
      <c r="B72" s="457"/>
      <c r="C72" s="448"/>
      <c r="D72" s="457"/>
      <c r="E72" s="456"/>
      <c r="F72" s="451"/>
      <c r="G72" s="459"/>
      <c r="H72" s="463"/>
      <c r="I72" s="254">
        <f t="shared" si="103"/>
        <v>0</v>
      </c>
      <c r="J72" s="462"/>
      <c r="K72" s="254">
        <f t="shared" si="102"/>
        <v>0</v>
      </c>
      <c r="L72" s="462"/>
      <c r="M72" s="254">
        <f t="shared" si="3"/>
        <v>0</v>
      </c>
      <c r="N72" s="462"/>
      <c r="O72" s="254">
        <f t="shared" si="4"/>
        <v>0</v>
      </c>
      <c r="P72" s="462"/>
      <c r="Q72" s="254">
        <f t="shared" si="5"/>
        <v>0</v>
      </c>
      <c r="R72" s="462"/>
      <c r="S72" s="254">
        <f t="shared" si="6"/>
        <v>0</v>
      </c>
      <c r="T72" s="467"/>
      <c r="U72" s="254">
        <f t="shared" si="7"/>
        <v>0</v>
      </c>
      <c r="V72" s="467"/>
      <c r="W72" s="254">
        <f t="shared" si="8"/>
        <v>0</v>
      </c>
      <c r="X72" s="467"/>
      <c r="Y72" s="254">
        <f t="shared" si="9"/>
        <v>0</v>
      </c>
      <c r="Z72" s="467"/>
      <c r="AA72" s="254">
        <f t="shared" si="10"/>
        <v>0</v>
      </c>
      <c r="AB72" s="467"/>
      <c r="AC72" s="254">
        <f t="shared" si="11"/>
        <v>0</v>
      </c>
      <c r="AD72" s="467"/>
      <c r="AE72" s="254">
        <f t="shared" si="12"/>
        <v>0</v>
      </c>
      <c r="AF72" s="467"/>
      <c r="AG72" s="254">
        <f t="shared" si="13"/>
        <v>0</v>
      </c>
      <c r="AH72" s="467"/>
      <c r="AI72" s="27">
        <f t="shared" si="14"/>
        <v>0</v>
      </c>
      <c r="AJ72" s="467"/>
      <c r="AK72" s="254">
        <f t="shared" si="15"/>
        <v>0</v>
      </c>
      <c r="AL72" s="467"/>
      <c r="AM72" s="254">
        <f t="shared" si="16"/>
        <v>0</v>
      </c>
      <c r="AN72" s="467"/>
      <c r="AO72" s="254">
        <f t="shared" si="17"/>
        <v>0</v>
      </c>
      <c r="AP72" s="467"/>
      <c r="AQ72" s="254">
        <f t="shared" si="18"/>
        <v>0</v>
      </c>
      <c r="AR72" s="467"/>
      <c r="AS72" s="254">
        <f t="shared" si="19"/>
        <v>0</v>
      </c>
      <c r="AT72" s="467"/>
      <c r="AU72" s="254">
        <f t="shared" si="20"/>
        <v>0</v>
      </c>
      <c r="AV72" s="463"/>
      <c r="AW72" s="254">
        <f t="shared" si="21"/>
        <v>0</v>
      </c>
      <c r="AX72" s="463"/>
      <c r="AY72" s="254">
        <f t="shared" si="22"/>
        <v>0</v>
      </c>
      <c r="AZ72" s="467"/>
      <c r="BA72" s="254">
        <f t="shared" si="23"/>
        <v>0</v>
      </c>
      <c r="BB72" s="467"/>
      <c r="BC72" s="254">
        <f t="shared" si="24"/>
        <v>0</v>
      </c>
      <c r="BD72" s="467"/>
      <c r="BE72" s="254">
        <f t="shared" si="25"/>
        <v>0</v>
      </c>
      <c r="BF72" s="467"/>
      <c r="BG72" s="254">
        <f t="shared" si="26"/>
        <v>0</v>
      </c>
      <c r="BH72" s="467"/>
      <c r="BI72" s="254">
        <f t="shared" si="27"/>
        <v>0</v>
      </c>
      <c r="BJ72" s="467"/>
      <c r="BK72" s="254">
        <f t="shared" si="28"/>
        <v>0</v>
      </c>
      <c r="BL72" s="467"/>
      <c r="BM72" s="254">
        <f t="shared" si="29"/>
        <v>0</v>
      </c>
      <c r="BN72" s="467"/>
      <c r="BO72" s="254">
        <f t="shared" si="30"/>
        <v>0</v>
      </c>
      <c r="BP72" s="467"/>
      <c r="BQ72" s="254">
        <f t="shared" si="31"/>
        <v>0</v>
      </c>
      <c r="BR72" s="467"/>
      <c r="BS72" s="254">
        <f t="shared" si="32"/>
        <v>0</v>
      </c>
      <c r="BT72" s="467"/>
      <c r="BU72" s="254">
        <f t="shared" si="33"/>
        <v>0</v>
      </c>
      <c r="BV72" s="467"/>
      <c r="BW72" s="254">
        <f t="shared" si="34"/>
        <v>0</v>
      </c>
      <c r="BX72" s="467"/>
      <c r="BY72" s="254">
        <f t="shared" si="35"/>
        <v>0</v>
      </c>
      <c r="BZ72" s="467"/>
      <c r="CA72" s="254">
        <f t="shared" si="36"/>
        <v>0</v>
      </c>
      <c r="CB72" s="467"/>
      <c r="CC72" s="254">
        <f t="shared" si="37"/>
        <v>0</v>
      </c>
      <c r="CD72" s="467"/>
      <c r="CE72" s="254">
        <f t="shared" si="38"/>
        <v>0</v>
      </c>
      <c r="CF72" s="467"/>
      <c r="CG72" s="254">
        <f t="shared" si="39"/>
        <v>0</v>
      </c>
      <c r="CH72" s="467"/>
      <c r="CI72" s="254">
        <f t="shared" si="1"/>
        <v>0</v>
      </c>
      <c r="CJ72" s="251"/>
      <c r="CK72" s="254">
        <f t="shared" si="40"/>
        <v>0</v>
      </c>
      <c r="CL72" s="251"/>
      <c r="CM72" s="254">
        <f t="shared" si="41"/>
        <v>0</v>
      </c>
      <c r="CN72" s="251"/>
      <c r="CO72" s="254">
        <f t="shared" si="42"/>
        <v>0</v>
      </c>
      <c r="CP72" s="251"/>
      <c r="CQ72" s="254">
        <f t="shared" si="43"/>
        <v>0</v>
      </c>
      <c r="CR72" s="251"/>
      <c r="CS72" s="254">
        <f>+CR72*$G72</f>
        <v>0</v>
      </c>
      <c r="CT72" s="251"/>
      <c r="CU72" s="254">
        <f t="shared" si="45"/>
        <v>0</v>
      </c>
      <c r="CV72" s="251"/>
      <c r="CW72" s="254">
        <f t="shared" si="46"/>
        <v>0</v>
      </c>
      <c r="CX72" s="254"/>
      <c r="CY72" s="254">
        <f t="shared" si="47"/>
        <v>0</v>
      </c>
      <c r="CZ72" s="254"/>
      <c r="DA72" s="254">
        <f t="shared" si="48"/>
        <v>0</v>
      </c>
      <c r="DB72" s="254"/>
      <c r="DC72" s="254">
        <f t="shared" si="49"/>
        <v>0</v>
      </c>
      <c r="DD72" s="254"/>
      <c r="DE72" s="254">
        <f t="shared" si="50"/>
        <v>0</v>
      </c>
      <c r="DF72" s="254"/>
      <c r="DG72" s="254">
        <f t="shared" si="51"/>
        <v>0</v>
      </c>
      <c r="DH72" s="254"/>
      <c r="DI72" s="254">
        <f t="shared" si="52"/>
        <v>0</v>
      </c>
      <c r="DJ72" s="254"/>
      <c r="DK72" s="254">
        <f t="shared" si="53"/>
        <v>0</v>
      </c>
      <c r="DL72" s="254"/>
      <c r="DM72" s="254">
        <f t="shared" si="54"/>
        <v>0</v>
      </c>
      <c r="DN72" s="254"/>
      <c r="DO72" s="254">
        <f t="shared" si="55"/>
        <v>0</v>
      </c>
      <c r="DP72" s="254"/>
      <c r="DQ72" s="254">
        <f t="shared" si="56"/>
        <v>0</v>
      </c>
      <c r="DR72" s="254"/>
      <c r="DS72" s="254">
        <f t="shared" si="57"/>
        <v>0</v>
      </c>
      <c r="DT72" s="254"/>
      <c r="DU72" s="254">
        <f t="shared" si="58"/>
        <v>0</v>
      </c>
      <c r="DV72" s="254"/>
      <c r="DW72" s="254">
        <f t="shared" si="59"/>
        <v>0</v>
      </c>
      <c r="DX72" s="254"/>
      <c r="DY72" s="254">
        <f t="shared" si="60"/>
        <v>0</v>
      </c>
      <c r="DZ72" s="254"/>
      <c r="EA72" s="254">
        <f t="shared" si="61"/>
        <v>0</v>
      </c>
      <c r="EB72" s="254"/>
      <c r="EC72" s="254">
        <f t="shared" si="62"/>
        <v>0</v>
      </c>
      <c r="ED72" s="254"/>
      <c r="EE72" s="254">
        <f t="shared" si="63"/>
        <v>0</v>
      </c>
      <c r="EF72" s="254"/>
      <c r="EG72" s="254">
        <f t="shared" si="64"/>
        <v>0</v>
      </c>
      <c r="EH72" s="254"/>
      <c r="EI72" s="254">
        <f t="shared" si="65"/>
        <v>0</v>
      </c>
      <c r="EJ72" s="254"/>
      <c r="EK72" s="254">
        <f t="shared" si="66"/>
        <v>0</v>
      </c>
      <c r="EL72" s="254"/>
      <c r="EM72" s="254">
        <f t="shared" si="67"/>
        <v>0</v>
      </c>
      <c r="EN72" s="254"/>
      <c r="EO72" s="254">
        <f t="shared" si="68"/>
        <v>0</v>
      </c>
      <c r="EP72" s="254"/>
      <c r="EQ72" s="254">
        <f t="shared" si="69"/>
        <v>0</v>
      </c>
      <c r="ER72" s="254"/>
      <c r="ES72" s="254">
        <f t="shared" si="70"/>
        <v>0</v>
      </c>
      <c r="ET72" s="254"/>
      <c r="EU72" s="254">
        <f t="shared" si="71"/>
        <v>0</v>
      </c>
      <c r="EV72" s="254"/>
      <c r="EW72" s="254">
        <f t="shared" si="72"/>
        <v>0</v>
      </c>
      <c r="EX72" s="254"/>
      <c r="EY72" s="254">
        <f t="shared" si="73"/>
        <v>0</v>
      </c>
      <c r="EZ72" s="254"/>
      <c r="FA72" s="254">
        <f t="shared" si="74"/>
        <v>0</v>
      </c>
      <c r="FB72" s="254"/>
      <c r="FC72" s="254">
        <f t="shared" si="75"/>
        <v>0</v>
      </c>
      <c r="FD72" s="254"/>
      <c r="FE72" s="254">
        <f t="shared" si="76"/>
        <v>0</v>
      </c>
      <c r="FF72" s="254"/>
      <c r="FG72" s="254">
        <f t="shared" si="77"/>
        <v>0</v>
      </c>
      <c r="FH72" s="254"/>
      <c r="FI72" s="254">
        <f t="shared" si="78"/>
        <v>0</v>
      </c>
      <c r="FJ72" s="254"/>
      <c r="FK72" s="254">
        <f t="shared" si="79"/>
        <v>0</v>
      </c>
      <c r="FL72" s="254"/>
      <c r="FM72" s="254">
        <f t="shared" si="80"/>
        <v>0</v>
      </c>
      <c r="FN72" s="254"/>
      <c r="FO72" s="254">
        <f t="shared" si="81"/>
        <v>0</v>
      </c>
      <c r="FP72" s="254"/>
      <c r="FQ72" s="254">
        <f t="shared" si="82"/>
        <v>0</v>
      </c>
      <c r="FR72" s="254"/>
      <c r="FS72" s="254">
        <f t="shared" si="83"/>
        <v>0</v>
      </c>
      <c r="FT72" s="254"/>
      <c r="FU72" s="254">
        <f t="shared" si="84"/>
        <v>0</v>
      </c>
      <c r="FV72" s="254"/>
      <c r="FW72" s="254">
        <f t="shared" si="85"/>
        <v>0</v>
      </c>
      <c r="FX72" s="254"/>
      <c r="FY72" s="254">
        <f t="shared" si="86"/>
        <v>0</v>
      </c>
      <c r="FZ72" s="254"/>
      <c r="GA72" s="254">
        <f t="shared" si="87"/>
        <v>0</v>
      </c>
      <c r="GB72" s="254"/>
      <c r="GC72" s="254">
        <f t="shared" si="88"/>
        <v>0</v>
      </c>
      <c r="GD72" s="254"/>
      <c r="GE72" s="254">
        <f t="shared" si="89"/>
        <v>0</v>
      </c>
      <c r="GF72" s="254"/>
      <c r="GG72" s="254">
        <f t="shared" si="90"/>
        <v>0</v>
      </c>
      <c r="GH72" s="254"/>
      <c r="GI72" s="254">
        <f t="shared" si="91"/>
        <v>0</v>
      </c>
      <c r="GJ72" s="254"/>
      <c r="GK72" s="254">
        <f t="shared" si="92"/>
        <v>0</v>
      </c>
      <c r="GL72" s="254"/>
      <c r="GM72" s="254">
        <f t="shared" si="93"/>
        <v>0</v>
      </c>
      <c r="GN72" s="254"/>
      <c r="GO72" s="254">
        <f t="shared" si="94"/>
        <v>0</v>
      </c>
      <c r="GP72" s="254"/>
      <c r="GQ72" s="254">
        <f t="shared" si="95"/>
        <v>0</v>
      </c>
      <c r="GR72" s="254"/>
      <c r="GS72" s="254">
        <f t="shared" si="96"/>
        <v>0</v>
      </c>
      <c r="GT72" s="254"/>
      <c r="GU72" s="254">
        <f t="shared" si="97"/>
        <v>0</v>
      </c>
      <c r="GV72" s="254"/>
      <c r="GW72" s="254">
        <f t="shared" si="98"/>
        <v>0</v>
      </c>
      <c r="GX72" s="254"/>
      <c r="GY72" s="254">
        <f t="shared" si="99"/>
        <v>0</v>
      </c>
      <c r="GZ72" s="236">
        <f>I72+K72+M72+O72+Q72+S72+U72+W72+Y72+AA72+AC72+AE72+AG72+AI72+AK72+AM72+AO72+AQ72+AS72+AU72+AW72+AY72+BA72+BC72+BE72+BG72+BI72+BK72+BM72+BO72+BQ72+BS72+BU72+BW72+BY72+CA72+CC72+CE72+CG72+CI72+CK72+CM72+CO72+CQ72+CS72+CU72+CW72+CY72+DA72+DC72+DE72+DG72+DI72+DK72+DM72+DO72+DQ72+DS72+DU72+DW72+DY72+EA72+EC72+EE72+EG72+EI72+EK72+EM72+EO72+EQ72+ES72+EU72+EW72+EY72+FA72+FC72+FE72+FG72+FI72+FK72+FM72+FO72+FQ72+FS72+FU72+FW72+FY72+GA72+GC72+GE72+GG72+GI72+GK72+GM72+GO72+GQ72+GS72+GU72+GW72+GY72</f>
        <v>0</v>
      </c>
      <c r="HA72" s="237">
        <f t="shared" si="101"/>
        <v>0</v>
      </c>
      <c r="HB72" s="107">
        <f t="shared" si="2"/>
        <v>0</v>
      </c>
      <c r="HC72" s="515"/>
    </row>
    <row r="73" spans="1:211" ht="15.75" thickBot="1">
      <c r="E73" s="263"/>
      <c r="F73" s="131" t="s">
        <v>3135</v>
      </c>
      <c r="G73" s="529">
        <f>SUM(G43:G72)</f>
        <v>0</v>
      </c>
      <c r="H73" s="23"/>
      <c r="I73" s="529">
        <f>SUM(I43:I72)</f>
        <v>0</v>
      </c>
      <c r="J73" s="23"/>
      <c r="K73" s="529">
        <f>SUM(K43:K72)</f>
        <v>0</v>
      </c>
      <c r="M73" s="529">
        <f>SUM(M43:M72)</f>
        <v>0</v>
      </c>
      <c r="O73" s="529">
        <f>SUM(O43:O72)</f>
        <v>0</v>
      </c>
      <c r="Q73" s="529">
        <f>SUM(Q43:Q72)</f>
        <v>0</v>
      </c>
      <c r="S73" s="529">
        <f>SUM(S43:S72)</f>
        <v>0</v>
      </c>
      <c r="U73" s="529">
        <f>SUM(U43:U72)</f>
        <v>0</v>
      </c>
      <c r="W73" s="529">
        <f>SUM(W43:W72)</f>
        <v>0</v>
      </c>
      <c r="Y73" s="529">
        <f>SUM(Y43:Y72)</f>
        <v>0</v>
      </c>
      <c r="AA73" s="529">
        <f>SUM(AA43:AA72)</f>
        <v>0</v>
      </c>
      <c r="AC73" s="529">
        <f>SUM(AC43:AC72)</f>
        <v>0</v>
      </c>
      <c r="AE73" s="529">
        <f>SUM(AE43:AE72)</f>
        <v>0</v>
      </c>
      <c r="AG73" s="529">
        <f>SUM(AG43:AG72)</f>
        <v>0</v>
      </c>
      <c r="AI73" s="529">
        <f>SUM(AI43:AI72)</f>
        <v>0</v>
      </c>
      <c r="AK73" s="529">
        <f>SUM(AK43:AK72)</f>
        <v>0</v>
      </c>
      <c r="AM73" s="529">
        <f>SUM(AM43:AM72)</f>
        <v>0</v>
      </c>
      <c r="AO73" s="529">
        <f>SUM(AO43:AO72)</f>
        <v>0</v>
      </c>
      <c r="AQ73" s="529">
        <f>SUM(AQ43:AQ72)</f>
        <v>0</v>
      </c>
      <c r="AS73" s="529">
        <f>SUM(AS43:AS72)</f>
        <v>0</v>
      </c>
      <c r="AU73" s="529">
        <f>SUM(AU43:AU72)</f>
        <v>0</v>
      </c>
      <c r="AV73" s="21"/>
      <c r="AW73" s="390">
        <f>SUM(AW43:AW72)</f>
        <v>0</v>
      </c>
      <c r="AX73" s="21"/>
      <c r="AY73" s="390">
        <f>SUM(AY43:AY72)</f>
        <v>0</v>
      </c>
      <c r="AZ73" s="21"/>
      <c r="BA73" s="390">
        <f>SUM(BA43:BA72)</f>
        <v>0</v>
      </c>
      <c r="BB73" s="21"/>
      <c r="BC73" s="390">
        <f>SUM(BC43:BC72)</f>
        <v>0</v>
      </c>
      <c r="BD73" s="21"/>
      <c r="BE73" s="390">
        <f>SUM(BE43:BE72)</f>
        <v>0</v>
      </c>
      <c r="BF73" s="21"/>
      <c r="BG73" s="390">
        <f>SUM(BG43:BG72)</f>
        <v>0</v>
      </c>
      <c r="BH73" s="21"/>
      <c r="BI73" s="390">
        <f>SUM(BI43:BI72)</f>
        <v>0</v>
      </c>
      <c r="BJ73" s="21"/>
      <c r="BK73" s="390">
        <f>SUM(BK43:BK72)</f>
        <v>0</v>
      </c>
      <c r="BL73" s="21"/>
      <c r="BM73" s="390">
        <f>SUM(BM43:BM72)</f>
        <v>0</v>
      </c>
      <c r="BN73" s="21"/>
      <c r="BO73" s="390">
        <f>SUM(BO43:BO72)</f>
        <v>0</v>
      </c>
      <c r="BP73" s="21"/>
      <c r="BQ73" s="390">
        <f>SUM(BQ43:BQ72)</f>
        <v>0</v>
      </c>
      <c r="BR73" s="21"/>
      <c r="BS73" s="390">
        <f>SUM(BS43:BS72)</f>
        <v>0</v>
      </c>
      <c r="BT73" s="21"/>
      <c r="BU73" s="390">
        <f>SUM(BU43:BU72)</f>
        <v>0</v>
      </c>
      <c r="BV73" s="21"/>
      <c r="BW73" s="390">
        <f>SUM(BW43:BW72)</f>
        <v>0</v>
      </c>
      <c r="BX73" s="21"/>
      <c r="BY73" s="390">
        <f>SUM(BY43:BY72)</f>
        <v>0</v>
      </c>
      <c r="BZ73" s="21"/>
      <c r="CA73" s="390">
        <f>SUM(CA43:CA72)</f>
        <v>0</v>
      </c>
      <c r="CB73" s="21"/>
      <c r="CC73" s="390">
        <f>SUM(CC43:CC72)</f>
        <v>0</v>
      </c>
      <c r="CD73" s="21"/>
      <c r="CE73" s="390">
        <f>SUM(CE43:CE72)</f>
        <v>0</v>
      </c>
      <c r="CF73" s="21"/>
      <c r="CG73" s="390">
        <f>SUM(CG43:CG72)</f>
        <v>0</v>
      </c>
      <c r="CH73" s="21"/>
      <c r="CI73" s="390">
        <f>SUM(CI43:CI72)</f>
        <v>0</v>
      </c>
      <c r="CJ73" s="21"/>
      <c r="CK73" s="390">
        <f>SUM(CK43:CK72)</f>
        <v>0</v>
      </c>
      <c r="CL73" s="21"/>
      <c r="CM73" s="390">
        <f>SUM(CM43:CM72)</f>
        <v>0</v>
      </c>
      <c r="CO73" s="390">
        <f>SUM(CO43:CO72)</f>
        <v>0</v>
      </c>
      <c r="CQ73" s="390">
        <f>SUM(CQ43:CQ72)</f>
        <v>0</v>
      </c>
      <c r="CS73" s="390">
        <f>SUM(CS43:CS72)</f>
        <v>0</v>
      </c>
      <c r="CU73" s="390">
        <f>SUM(CU43:CU72)</f>
        <v>0</v>
      </c>
      <c r="CW73" s="390">
        <f>SUM(CW43:CW72)</f>
        <v>0</v>
      </c>
      <c r="CY73" s="510">
        <f>SUM(CY43:CY72)</f>
        <v>0</v>
      </c>
      <c r="DA73" s="510">
        <f>SUM(DA43:DA72)</f>
        <v>0</v>
      </c>
      <c r="DC73" s="510">
        <f>SUM(DC43:DC72)</f>
        <v>0</v>
      </c>
      <c r="DE73" s="510">
        <f>SUM(DE43:DE72)</f>
        <v>0</v>
      </c>
      <c r="DG73" s="510">
        <f>SUM(DG43:DG72)</f>
        <v>0</v>
      </c>
      <c r="DI73" s="510">
        <f>SUM(DI43:DI72)</f>
        <v>0</v>
      </c>
      <c r="DK73" s="510">
        <f>SUM(DK43:DK72)</f>
        <v>0</v>
      </c>
      <c r="DM73" s="510">
        <f>SUM(DM43:DM72)</f>
        <v>0</v>
      </c>
      <c r="DO73" s="510">
        <f>SUM(DO43:DO72)</f>
        <v>0</v>
      </c>
      <c r="DQ73" s="510">
        <f>SUM(DQ43:DQ72)</f>
        <v>0</v>
      </c>
      <c r="DS73" s="510">
        <f>SUM(DS43:DS72)</f>
        <v>0</v>
      </c>
      <c r="DU73" s="510">
        <f>SUM(DU43:DU72)</f>
        <v>0</v>
      </c>
      <c r="DW73" s="510">
        <f>SUM(DW43:DW72)</f>
        <v>0</v>
      </c>
      <c r="DY73" s="510">
        <f>SUM(DY43:DY72)</f>
        <v>0</v>
      </c>
      <c r="EA73" s="510">
        <f>SUM(EA43:EA72)</f>
        <v>0</v>
      </c>
      <c r="EC73" s="510">
        <f>SUM(EC43:EC72)</f>
        <v>0</v>
      </c>
      <c r="EE73" s="510">
        <f>SUM(EE43:EE72)</f>
        <v>0</v>
      </c>
      <c r="EG73" s="510">
        <f>SUM(EG43:EG72)</f>
        <v>0</v>
      </c>
      <c r="EI73" s="510">
        <f>SUM(EI43:EI72)</f>
        <v>0</v>
      </c>
      <c r="EK73" s="510">
        <f>SUM(EK43:EK72)</f>
        <v>0</v>
      </c>
      <c r="EM73" s="510">
        <f>SUM(EM43:EM72)</f>
        <v>0</v>
      </c>
      <c r="EO73" s="510">
        <f>SUM(EO43:EO72)</f>
        <v>0</v>
      </c>
      <c r="EQ73" s="510">
        <f>SUM(EQ43:EQ72)</f>
        <v>0</v>
      </c>
      <c r="ES73" s="510">
        <f>SUM(ES43:ES72)</f>
        <v>0</v>
      </c>
      <c r="EU73" s="510">
        <f>SUM(EU43:EU72)</f>
        <v>0</v>
      </c>
      <c r="EW73" s="510">
        <f>SUM(EW43:EW72)</f>
        <v>0</v>
      </c>
      <c r="EY73" s="510">
        <f>SUM(EY43:EY72)</f>
        <v>0</v>
      </c>
      <c r="FA73" s="510">
        <f>SUM(FA43:FA72)</f>
        <v>0</v>
      </c>
      <c r="FC73" s="510">
        <f>SUM(FC43:FC72)</f>
        <v>0</v>
      </c>
      <c r="FE73" s="510">
        <f>SUM(FE43:FE72)</f>
        <v>0</v>
      </c>
      <c r="FG73" s="510">
        <f>SUM(FG43:FG72)</f>
        <v>0</v>
      </c>
      <c r="FI73" s="510">
        <f>SUM(FI43:FI72)</f>
        <v>0</v>
      </c>
      <c r="FK73" s="510">
        <f>SUM(FK43:FK72)</f>
        <v>0</v>
      </c>
      <c r="FM73" s="510">
        <f>SUM(FM43:FM72)</f>
        <v>0</v>
      </c>
      <c r="FO73" s="510">
        <f>SUM(FO43:FO72)</f>
        <v>0</v>
      </c>
      <c r="FQ73" s="510">
        <f>SUM(FQ43:FQ72)</f>
        <v>0</v>
      </c>
      <c r="FS73" s="510">
        <f>SUM(FS43:FS72)</f>
        <v>0</v>
      </c>
      <c r="FU73" s="510">
        <f>SUM(FU43:FU72)</f>
        <v>0</v>
      </c>
      <c r="FW73" s="510">
        <f>SUM(FW43:FW72)</f>
        <v>0</v>
      </c>
      <c r="FY73" s="510">
        <f>SUM(FY43:FY72)</f>
        <v>0</v>
      </c>
      <c r="GA73" s="510">
        <f>SUM(GA43:GA72)</f>
        <v>0</v>
      </c>
      <c r="GC73" s="510">
        <f>SUM(GC43:GC72)</f>
        <v>0</v>
      </c>
      <c r="GE73" s="510">
        <f>SUM(GE43:GE72)</f>
        <v>0</v>
      </c>
      <c r="GG73" s="510">
        <f>SUM(GG43:GG72)</f>
        <v>0</v>
      </c>
      <c r="GI73" s="510">
        <f>SUM(GI43:GI72)</f>
        <v>0</v>
      </c>
      <c r="GK73" s="510">
        <f>SUM(GK43:GK72)</f>
        <v>0</v>
      </c>
      <c r="GM73" s="510">
        <f>SUM(GM43:GM72)</f>
        <v>0</v>
      </c>
      <c r="GO73" s="510">
        <f>SUM(GO43:GO72)</f>
        <v>0</v>
      </c>
      <c r="GQ73" s="510">
        <f>SUM(GQ43:GQ72)</f>
        <v>0</v>
      </c>
      <c r="GS73" s="510">
        <f>SUM(GS43:GS72)</f>
        <v>0</v>
      </c>
      <c r="GU73" s="510">
        <f>SUM(GU43:GU72)</f>
        <v>0</v>
      </c>
      <c r="GW73" s="510">
        <f>SUM(GW43:GW72)</f>
        <v>0</v>
      </c>
      <c r="GY73" s="510">
        <f>SUM(GY43:GY72)</f>
        <v>0</v>
      </c>
      <c r="GZ73" s="529">
        <f>SUM(GZ43:GZ72)</f>
        <v>0</v>
      </c>
      <c r="HA73" s="529">
        <f>SUM(HA43:HA72)</f>
        <v>0</v>
      </c>
    </row>
    <row r="74" spans="1:211" ht="13.5" thickTop="1">
      <c r="G74" s="46"/>
      <c r="H74" s="23"/>
      <c r="I74" s="32"/>
      <c r="J74" s="23"/>
      <c r="K74" s="32"/>
      <c r="M74" s="32"/>
      <c r="O74" s="32"/>
      <c r="Q74" s="32"/>
      <c r="S74" s="32"/>
      <c r="U74" s="32"/>
      <c r="W74" s="32"/>
      <c r="Y74" s="32"/>
      <c r="AA74" s="32"/>
      <c r="AC74" s="32"/>
      <c r="AE74" s="32"/>
      <c r="AG74" s="32"/>
      <c r="AI74" s="32"/>
      <c r="AK74" s="32"/>
      <c r="AM74" s="32"/>
      <c r="AO74" s="32"/>
      <c r="AQ74" s="32"/>
      <c r="AS74" s="32"/>
      <c r="AU74" s="32"/>
      <c r="AV74" s="43"/>
      <c r="AW74" s="44"/>
    </row>
    <row r="75" spans="1:211">
      <c r="E75"/>
    </row>
    <row r="76" spans="1:211">
      <c r="D76" s="229"/>
      <c r="E76" s="230"/>
      <c r="F76" s="231" t="s">
        <v>3136</v>
      </c>
      <c r="G76" s="470">
        <f>SUMIF($F$43:$F$72,"N",G43:G72)</f>
        <v>0</v>
      </c>
      <c r="H76" s="19"/>
      <c r="I76" s="470">
        <f t="shared" ref="I76:BS76" si="104">SUMIF($F$43:$F$72,"N",I43:I72)</f>
        <v>0</v>
      </c>
      <c r="J76" s="19"/>
      <c r="K76" s="470">
        <f t="shared" si="104"/>
        <v>0</v>
      </c>
      <c r="L76" s="19"/>
      <c r="M76" s="470">
        <f t="shared" si="104"/>
        <v>0</v>
      </c>
      <c r="N76" s="19"/>
      <c r="O76" s="470">
        <f t="shared" si="104"/>
        <v>0</v>
      </c>
      <c r="P76" s="19"/>
      <c r="Q76" s="470">
        <f t="shared" si="104"/>
        <v>0</v>
      </c>
      <c r="R76" s="19"/>
      <c r="S76" s="470">
        <f t="shared" si="104"/>
        <v>0</v>
      </c>
      <c r="T76" s="19"/>
      <c r="U76" s="470">
        <f t="shared" si="104"/>
        <v>0</v>
      </c>
      <c r="V76" s="19"/>
      <c r="W76" s="470">
        <f t="shared" si="104"/>
        <v>0</v>
      </c>
      <c r="X76" s="19"/>
      <c r="Y76" s="470">
        <f t="shared" si="104"/>
        <v>0</v>
      </c>
      <c r="Z76" s="19"/>
      <c r="AA76" s="470">
        <f t="shared" si="104"/>
        <v>0</v>
      </c>
      <c r="AB76" s="19"/>
      <c r="AC76" s="470">
        <f t="shared" si="104"/>
        <v>0</v>
      </c>
      <c r="AD76" s="19"/>
      <c r="AE76" s="470">
        <f t="shared" si="104"/>
        <v>0</v>
      </c>
      <c r="AF76" s="19"/>
      <c r="AG76" s="470">
        <f t="shared" si="104"/>
        <v>0</v>
      </c>
      <c r="AH76" s="19"/>
      <c r="AI76" s="470">
        <f t="shared" si="104"/>
        <v>0</v>
      </c>
      <c r="AJ76" s="19"/>
      <c r="AK76" s="470">
        <f t="shared" si="104"/>
        <v>0</v>
      </c>
      <c r="AL76"/>
      <c r="AM76" s="470">
        <f t="shared" si="104"/>
        <v>0</v>
      </c>
      <c r="AN76"/>
      <c r="AO76" s="470">
        <f t="shared" si="104"/>
        <v>0</v>
      </c>
      <c r="AP76"/>
      <c r="AQ76" s="470">
        <f>SUMIF($F$43:$F$72,"N",AQ43:AQ72)</f>
        <v>0</v>
      </c>
      <c r="AR76"/>
      <c r="AS76" s="470">
        <f t="shared" si="104"/>
        <v>0</v>
      </c>
      <c r="AT76"/>
      <c r="AU76" s="470">
        <f t="shared" si="104"/>
        <v>0</v>
      </c>
      <c r="AV76"/>
      <c r="AW76" s="470">
        <f t="shared" si="104"/>
        <v>0</v>
      </c>
      <c r="AY76" s="470">
        <f t="shared" si="104"/>
        <v>0</v>
      </c>
      <c r="BA76" s="470">
        <f t="shared" si="104"/>
        <v>0</v>
      </c>
      <c r="BC76" s="470">
        <f t="shared" si="104"/>
        <v>0</v>
      </c>
      <c r="BE76" s="470">
        <f t="shared" si="104"/>
        <v>0</v>
      </c>
      <c r="BG76" s="470">
        <f t="shared" si="104"/>
        <v>0</v>
      </c>
      <c r="BI76" s="470">
        <f t="shared" si="104"/>
        <v>0</v>
      </c>
      <c r="BK76" s="470">
        <f t="shared" si="104"/>
        <v>0</v>
      </c>
      <c r="BM76" s="470">
        <f t="shared" si="104"/>
        <v>0</v>
      </c>
      <c r="BO76" s="470">
        <f t="shared" si="104"/>
        <v>0</v>
      </c>
      <c r="BQ76" s="470">
        <f t="shared" si="104"/>
        <v>0</v>
      </c>
      <c r="BS76" s="470">
        <f t="shared" si="104"/>
        <v>0</v>
      </c>
      <c r="BU76" s="470">
        <f t="shared" ref="BU76:CU76" si="105">SUMIF($F$43:$F$72,"N",BU43:BU72)</f>
        <v>0</v>
      </c>
      <c r="BW76" s="470">
        <f t="shared" si="105"/>
        <v>0</v>
      </c>
      <c r="BY76" s="470">
        <f t="shared" si="105"/>
        <v>0</v>
      </c>
      <c r="CA76" s="470">
        <f t="shared" si="105"/>
        <v>0</v>
      </c>
      <c r="CC76" s="470">
        <f t="shared" si="105"/>
        <v>0</v>
      </c>
      <c r="CE76" s="470">
        <f t="shared" si="105"/>
        <v>0</v>
      </c>
      <c r="CG76" s="470">
        <f t="shared" si="105"/>
        <v>0</v>
      </c>
      <c r="CI76" s="470">
        <f t="shared" si="105"/>
        <v>0</v>
      </c>
      <c r="CK76" s="470">
        <f>SUMIF($F$43:$F$72,"N",CK43:CK72)</f>
        <v>0</v>
      </c>
      <c r="CM76" s="470">
        <f>SUMIF($F$43:$F$72,"N",CM43:CM72)</f>
        <v>0</v>
      </c>
      <c r="CO76" s="470">
        <f>SUMIF($F$43:$F$72,"N",CO43:CO72)</f>
        <v>0</v>
      </c>
      <c r="CQ76" s="470">
        <f>SUMIF($F$43:$F$72,"N",CQ43:CQ72)</f>
        <v>0</v>
      </c>
      <c r="CS76" s="470">
        <f t="shared" si="105"/>
        <v>0</v>
      </c>
      <c r="CU76" s="470">
        <f t="shared" si="105"/>
        <v>0</v>
      </c>
      <c r="CW76" s="470">
        <f>SUMIF($F$43:$F$72,"N",CW43:CW72)</f>
        <v>0</v>
      </c>
      <c r="CX76" s="17"/>
      <c r="CY76" s="470">
        <f>SUMIF($F$43:$F$72,"N",CY43:CY72)</f>
        <v>0</v>
      </c>
      <c r="CZ76" s="17"/>
      <c r="DA76" s="470">
        <f>SUMIF($F$43:$F$72,"N",DA43:DA72)</f>
        <v>0</v>
      </c>
      <c r="DB76" s="17"/>
      <c r="DC76" s="470">
        <f>SUMIF($F$43:$F$72,"N",DC43:DC72)</f>
        <v>0</v>
      </c>
      <c r="DD76" s="17"/>
      <c r="DE76" s="470">
        <f>SUMIF($F$43:$F$72,"N",DE43:DE72)</f>
        <v>0</v>
      </c>
      <c r="DF76" s="17"/>
      <c r="DG76" s="470">
        <f>SUMIF($F$43:$F$72,"N",DG43:DG72)</f>
        <v>0</v>
      </c>
      <c r="DH76" s="17"/>
      <c r="DI76" s="470">
        <f>SUMIF($F$43:$F$72,"N",DI43:DI72)</f>
        <v>0</v>
      </c>
      <c r="DJ76" s="17"/>
      <c r="DK76" s="470">
        <f>SUMIF($F$43:$F$72,"N",DK43:DK72)</f>
        <v>0</v>
      </c>
      <c r="DL76" s="17"/>
      <c r="DM76" s="470">
        <f>SUMIF($F$43:$F$72,"N",DM43:DM72)</f>
        <v>0</v>
      </c>
      <c r="DN76" s="17"/>
      <c r="DO76" s="470">
        <f>SUMIF($F$43:$F$72,"N",DO43:DO72)</f>
        <v>0</v>
      </c>
      <c r="DP76" s="17"/>
      <c r="DQ76" s="470">
        <f>SUMIF($F$43:$F$72,"N",DQ43:DQ72)</f>
        <v>0</v>
      </c>
      <c r="DR76" s="17"/>
      <c r="DS76" s="470">
        <f>SUMIF($F$43:$F$72,"N",DS43:DS72)</f>
        <v>0</v>
      </c>
      <c r="DT76" s="17"/>
      <c r="DU76" s="470">
        <f>SUMIF($F$43:$F$72,"N",DU43:DU72)</f>
        <v>0</v>
      </c>
      <c r="DV76" s="17"/>
      <c r="DW76" s="470">
        <f>SUMIF($F$43:$F$72,"N",DW43:DW72)</f>
        <v>0</v>
      </c>
      <c r="DX76" s="17"/>
      <c r="DY76" s="470">
        <f>SUMIF($F$43:$F$72,"N",DY43:DY72)</f>
        <v>0</v>
      </c>
      <c r="DZ76" s="17"/>
      <c r="EA76" s="470">
        <f>SUMIF($F$43:$F$72,"N",EA43:EA72)</f>
        <v>0</v>
      </c>
      <c r="EB76" s="17"/>
      <c r="EC76" s="470">
        <f>SUMIF($F$43:$F$72,"N",EC43:EC72)</f>
        <v>0</v>
      </c>
      <c r="ED76" s="17"/>
      <c r="EE76" s="470">
        <f>SUMIF($F$43:$F$72,"N",EE43:EE72)</f>
        <v>0</v>
      </c>
      <c r="EF76" s="17"/>
      <c r="EG76" s="470">
        <f>SUMIF($F$43:$F$72,"N",EG43:EG72)</f>
        <v>0</v>
      </c>
      <c r="EH76" s="17"/>
      <c r="EI76" s="470">
        <f>SUMIF($F$43:$F$72,"N",EI43:EI72)</f>
        <v>0</v>
      </c>
      <c r="EJ76" s="17"/>
      <c r="EK76" s="470">
        <f>SUMIF($F$43:$F$72,"N",EK43:EK72)</f>
        <v>0</v>
      </c>
      <c r="EL76" s="17"/>
      <c r="EM76" s="470">
        <f>SUMIF($F$43:$F$72,"N",EM43:EM72)</f>
        <v>0</v>
      </c>
      <c r="EN76" s="17"/>
      <c r="EO76" s="470">
        <f>SUMIF($F$43:$F$72,"N",EO43:EO72)</f>
        <v>0</v>
      </c>
      <c r="EP76" s="17"/>
      <c r="EQ76" s="470">
        <f>SUMIF($F$43:$F$72,"N",EQ43:EQ72)</f>
        <v>0</v>
      </c>
      <c r="ER76" s="17"/>
      <c r="ES76" s="470">
        <f>SUMIF($F$43:$F$72,"N",ES43:ES72)</f>
        <v>0</v>
      </c>
      <c r="ET76" s="17"/>
      <c r="EU76" s="470">
        <f>SUMIF($F$43:$F$72,"N",EU43:EU72)</f>
        <v>0</v>
      </c>
      <c r="EV76" s="17"/>
      <c r="EW76" s="470">
        <f>SUMIF($F$43:$F$72,"N",EW43:EW72)</f>
        <v>0</v>
      </c>
      <c r="EX76" s="17"/>
      <c r="EY76" s="470">
        <f>SUMIF($F$43:$F$72,"N",EY43:EY72)</f>
        <v>0</v>
      </c>
      <c r="EZ76" s="17"/>
      <c r="FA76" s="470">
        <f>SUMIF($F$43:$F$72,"N",FA43:FA72)</f>
        <v>0</v>
      </c>
      <c r="FB76" s="17"/>
      <c r="FC76" s="470">
        <f>SUMIF($F$43:$F$72,"N",FC43:FC72)</f>
        <v>0</v>
      </c>
      <c r="FD76" s="17"/>
      <c r="FE76" s="470">
        <f>SUMIF($F$43:$F$72,"N",FE43:FE72)</f>
        <v>0</v>
      </c>
      <c r="FF76" s="17"/>
      <c r="FG76" s="470">
        <f>SUMIF($F$43:$F$72,"N",FG43:FG72)</f>
        <v>0</v>
      </c>
      <c r="FH76" s="17"/>
      <c r="FI76" s="470">
        <f>SUMIF($F$43:$F$72,"N",FI43:FI72)</f>
        <v>0</v>
      </c>
      <c r="FJ76" s="17"/>
      <c r="FK76" s="470">
        <f>SUMIF($F$43:$F$72,"N",FK43:FK72)</f>
        <v>0</v>
      </c>
      <c r="FL76" s="17"/>
      <c r="FM76" s="470">
        <f>SUMIF($F$43:$F$72,"N",FM43:FM72)</f>
        <v>0</v>
      </c>
      <c r="FN76" s="17"/>
      <c r="FO76" s="470">
        <f>SUMIF($F$43:$F$72,"N",FO43:FO72)</f>
        <v>0</v>
      </c>
      <c r="FP76" s="17"/>
      <c r="FQ76" s="470">
        <f>SUMIF($F$43:$F$72,"N",FQ43:FQ72)</f>
        <v>0</v>
      </c>
      <c r="FR76" s="17"/>
      <c r="FS76" s="470">
        <f>SUMIF($F$43:$F$72,"N",FS43:FS72)</f>
        <v>0</v>
      </c>
      <c r="FT76" s="17"/>
      <c r="FU76" s="470">
        <f>SUMIF($F$43:$F$72,"N",FU43:FU72)</f>
        <v>0</v>
      </c>
      <c r="FV76" s="17"/>
      <c r="FW76" s="470">
        <f>SUMIF($F$43:$F$72,"N",FW43:FW72)</f>
        <v>0</v>
      </c>
      <c r="FX76" s="17"/>
      <c r="FY76" s="470">
        <f>SUMIF($F$43:$F$72,"N",FY43:FY72)</f>
        <v>0</v>
      </c>
      <c r="FZ76" s="17"/>
      <c r="GA76" s="470">
        <f>SUMIF($F$43:$F$72,"N",GA43:GA72)</f>
        <v>0</v>
      </c>
      <c r="GB76" s="17"/>
      <c r="GC76" s="470">
        <f>SUMIF($F$43:$F$72,"N",GC43:GC72)</f>
        <v>0</v>
      </c>
      <c r="GD76" s="17"/>
      <c r="GE76" s="470">
        <f>SUMIF($F$43:$F$72,"N",GE43:GE72)</f>
        <v>0</v>
      </c>
      <c r="GF76" s="17"/>
      <c r="GG76" s="470">
        <f>SUMIF($F$43:$F$72,"N",GG43:GG72)</f>
        <v>0</v>
      </c>
      <c r="GH76" s="17"/>
      <c r="GI76" s="470">
        <f>SUMIF($F$43:$F$72,"N",GI43:GI72)</f>
        <v>0</v>
      </c>
      <c r="GJ76" s="17"/>
      <c r="GK76" s="470">
        <f>SUMIF($F$43:$F$72,"N",GK43:GK72)</f>
        <v>0</v>
      </c>
      <c r="GL76" s="17"/>
      <c r="GM76" s="470">
        <f>SUMIF($F$43:$F$72,"N",GM43:GM72)</f>
        <v>0</v>
      </c>
      <c r="GN76" s="17"/>
      <c r="GO76" s="470">
        <f>SUMIF($F$43:$F$72,"N",GO43:GO72)</f>
        <v>0</v>
      </c>
      <c r="GP76" s="17"/>
      <c r="GQ76" s="470">
        <f>SUMIF($F$43:$F$72,"N",GQ43:GQ72)</f>
        <v>0</v>
      </c>
      <c r="GR76" s="17"/>
      <c r="GS76" s="470">
        <f>SUMIF($F$43:$F$72,"N",GS43:GS72)</f>
        <v>0</v>
      </c>
      <c r="GT76" s="17"/>
      <c r="GU76" s="470">
        <f>SUMIF($F$43:$F$72,"N",GU43:GU72)</f>
        <v>0</v>
      </c>
      <c r="GV76" s="17"/>
      <c r="GW76" s="470">
        <f>SUMIF($F$43:$F$72,"N",GW43:GW72)</f>
        <v>0</v>
      </c>
      <c r="GX76" s="17"/>
      <c r="GY76" s="470">
        <f>SUMIF($F$43:$F$72,"N",GY43:GY72)</f>
        <v>0</v>
      </c>
      <c r="GZ76" s="470">
        <f>SUMIF($F$43:$F$72,"N",GZ43:GZ72)</f>
        <v>0</v>
      </c>
      <c r="HA76" s="470">
        <f>SUMIF($F$43:$F$72,"N",HA43:HA72)</f>
        <v>0</v>
      </c>
    </row>
    <row r="77" spans="1:211">
      <c r="D77" s="232"/>
      <c r="E77" s="233"/>
      <c r="F77" s="368" t="s">
        <v>3261</v>
      </c>
      <c r="G77" s="471">
        <f>SUMIF($F$43:$F$72,"Y",G43:G72)</f>
        <v>0</v>
      </c>
      <c r="H77" s="367"/>
      <c r="I77" s="471">
        <f t="shared" ref="I77:BS77" si="106">SUMIF($F$43:$F$72,"Y",I43:I72)</f>
        <v>0</v>
      </c>
      <c r="J77" s="367"/>
      <c r="K77" s="471">
        <f t="shared" si="106"/>
        <v>0</v>
      </c>
      <c r="L77" s="367"/>
      <c r="M77" s="471">
        <f t="shared" si="106"/>
        <v>0</v>
      </c>
      <c r="N77" s="367"/>
      <c r="O77" s="471">
        <f t="shared" si="106"/>
        <v>0</v>
      </c>
      <c r="P77" s="367"/>
      <c r="Q77" s="471">
        <f t="shared" si="106"/>
        <v>0</v>
      </c>
      <c r="R77" s="367"/>
      <c r="S77" s="471">
        <f t="shared" si="106"/>
        <v>0</v>
      </c>
      <c r="T77" s="367"/>
      <c r="U77" s="471">
        <f t="shared" si="106"/>
        <v>0</v>
      </c>
      <c r="V77" s="367"/>
      <c r="W77" s="471">
        <f t="shared" si="106"/>
        <v>0</v>
      </c>
      <c r="X77" s="367"/>
      <c r="Y77" s="471">
        <f t="shared" si="106"/>
        <v>0</v>
      </c>
      <c r="Z77" s="367"/>
      <c r="AA77" s="471">
        <f t="shared" si="106"/>
        <v>0</v>
      </c>
      <c r="AB77" s="367"/>
      <c r="AC77" s="471">
        <f t="shared" si="106"/>
        <v>0</v>
      </c>
      <c r="AD77" s="367"/>
      <c r="AE77" s="471">
        <f t="shared" si="106"/>
        <v>0</v>
      </c>
      <c r="AF77" s="367"/>
      <c r="AG77" s="471">
        <f t="shared" si="106"/>
        <v>0</v>
      </c>
      <c r="AH77" s="367"/>
      <c r="AI77" s="471">
        <f t="shared" si="106"/>
        <v>0</v>
      </c>
      <c r="AJ77" s="367"/>
      <c r="AK77" s="471">
        <f t="shared" si="106"/>
        <v>0</v>
      </c>
      <c r="AL77" s="370"/>
      <c r="AM77" s="471">
        <f t="shared" si="106"/>
        <v>0</v>
      </c>
      <c r="AN77" s="370"/>
      <c r="AO77" s="471">
        <f t="shared" si="106"/>
        <v>0</v>
      </c>
      <c r="AP77" s="370"/>
      <c r="AQ77" s="471">
        <f>SUMIF($F$43:$F$72,"Y",AQ43:AQ72)</f>
        <v>0</v>
      </c>
      <c r="AR77" s="370"/>
      <c r="AS77" s="471">
        <f t="shared" si="106"/>
        <v>0</v>
      </c>
      <c r="AT77" s="370"/>
      <c r="AU77" s="471">
        <f t="shared" si="106"/>
        <v>0</v>
      </c>
      <c r="AV77" s="370"/>
      <c r="AW77" s="471">
        <f t="shared" si="106"/>
        <v>0</v>
      </c>
      <c r="AX77" s="370"/>
      <c r="AY77" s="471">
        <f t="shared" si="106"/>
        <v>0</v>
      </c>
      <c r="AZ77" s="370"/>
      <c r="BA77" s="471">
        <f t="shared" si="106"/>
        <v>0</v>
      </c>
      <c r="BB77" s="370"/>
      <c r="BC77" s="471">
        <f t="shared" si="106"/>
        <v>0</v>
      </c>
      <c r="BD77" s="370"/>
      <c r="BE77" s="471">
        <f t="shared" si="106"/>
        <v>0</v>
      </c>
      <c r="BF77" s="370"/>
      <c r="BG77" s="471">
        <f t="shared" si="106"/>
        <v>0</v>
      </c>
      <c r="BH77" s="370"/>
      <c r="BI77" s="471">
        <f t="shared" si="106"/>
        <v>0</v>
      </c>
      <c r="BJ77" s="370"/>
      <c r="BK77" s="471">
        <f t="shared" si="106"/>
        <v>0</v>
      </c>
      <c r="BL77" s="370"/>
      <c r="BM77" s="471">
        <f t="shared" si="106"/>
        <v>0</v>
      </c>
      <c r="BN77" s="370"/>
      <c r="BO77" s="471">
        <f t="shared" si="106"/>
        <v>0</v>
      </c>
      <c r="BP77" s="370"/>
      <c r="BQ77" s="471">
        <f t="shared" si="106"/>
        <v>0</v>
      </c>
      <c r="BR77" s="370"/>
      <c r="BS77" s="471">
        <f t="shared" si="106"/>
        <v>0</v>
      </c>
      <c r="BT77" s="370"/>
      <c r="BU77" s="471">
        <f t="shared" ref="BU77:CU77" si="107">SUMIF($F$43:$F$72,"Y",BU43:BU72)</f>
        <v>0</v>
      </c>
      <c r="BV77" s="370"/>
      <c r="BW77" s="471">
        <f t="shared" si="107"/>
        <v>0</v>
      </c>
      <c r="BX77" s="370"/>
      <c r="BY77" s="471">
        <f t="shared" si="107"/>
        <v>0</v>
      </c>
      <c r="BZ77" s="370"/>
      <c r="CA77" s="471">
        <f t="shared" si="107"/>
        <v>0</v>
      </c>
      <c r="CB77" s="370"/>
      <c r="CC77" s="471">
        <f t="shared" si="107"/>
        <v>0</v>
      </c>
      <c r="CD77" s="370"/>
      <c r="CE77" s="471">
        <f t="shared" si="107"/>
        <v>0</v>
      </c>
      <c r="CF77" s="370"/>
      <c r="CG77" s="471">
        <f t="shared" si="107"/>
        <v>0</v>
      </c>
      <c r="CH77" s="370"/>
      <c r="CI77" s="471">
        <f t="shared" si="107"/>
        <v>0</v>
      </c>
      <c r="CJ77" s="370"/>
      <c r="CK77" s="471">
        <f t="shared" si="107"/>
        <v>0</v>
      </c>
      <c r="CL77" s="370"/>
      <c r="CM77" s="471">
        <f t="shared" si="107"/>
        <v>0</v>
      </c>
      <c r="CN77" s="370"/>
      <c r="CO77" s="471">
        <f t="shared" si="107"/>
        <v>0</v>
      </c>
      <c r="CP77" s="370"/>
      <c r="CQ77" s="471">
        <f t="shared" si="107"/>
        <v>0</v>
      </c>
      <c r="CR77" s="370"/>
      <c r="CS77" s="471">
        <f t="shared" si="107"/>
        <v>0</v>
      </c>
      <c r="CT77" s="370"/>
      <c r="CU77" s="471">
        <f t="shared" si="107"/>
        <v>0</v>
      </c>
      <c r="CV77" s="370"/>
      <c r="CW77" s="471">
        <f>SUMIF($F$43:$F$72,"Y",CW43:CW72)</f>
        <v>0</v>
      </c>
      <c r="CX77" s="511"/>
      <c r="CY77" s="471">
        <f>SUMIF($F$43:$F$72,"Y",CY43:CY72)</f>
        <v>0</v>
      </c>
      <c r="CZ77" s="511"/>
      <c r="DA77" s="471">
        <f>SUMIF($F$43:$F$72,"Y",DA43:DA72)</f>
        <v>0</v>
      </c>
      <c r="DB77" s="511"/>
      <c r="DC77" s="471">
        <f>SUMIF($F$43:$F$72,"Y",DC43:DC72)</f>
        <v>0</v>
      </c>
      <c r="DD77" s="511"/>
      <c r="DE77" s="471">
        <f>SUMIF($F$43:$F$72,"Y",DE43:DE72)</f>
        <v>0</v>
      </c>
      <c r="DF77" s="511"/>
      <c r="DG77" s="471">
        <f>SUMIF($F$43:$F$72,"Y",DG43:DG72)</f>
        <v>0</v>
      </c>
      <c r="DH77" s="511"/>
      <c r="DI77" s="471">
        <f>SUMIF($F$43:$F$72,"Y",DI43:DI72)</f>
        <v>0</v>
      </c>
      <c r="DJ77" s="511"/>
      <c r="DK77" s="471">
        <f>SUMIF($F$43:$F$72,"Y",DK43:DK72)</f>
        <v>0</v>
      </c>
      <c r="DL77" s="511"/>
      <c r="DM77" s="471">
        <f>SUMIF($F$43:$F$72,"Y",DM43:DM72)</f>
        <v>0</v>
      </c>
      <c r="DN77" s="511"/>
      <c r="DO77" s="471">
        <f>SUMIF($F$43:$F$72,"Y",DO43:DO72)</f>
        <v>0</v>
      </c>
      <c r="DP77" s="511"/>
      <c r="DQ77" s="471">
        <f>SUMIF($F$43:$F$72,"Y",DQ43:DQ72)</f>
        <v>0</v>
      </c>
      <c r="DR77" s="511"/>
      <c r="DS77" s="471">
        <f>SUMIF($F$43:$F$72,"Y",DS43:DS72)</f>
        <v>0</v>
      </c>
      <c r="DT77" s="511"/>
      <c r="DU77" s="471">
        <f>SUMIF($F$43:$F$72,"Y",DU43:DU72)</f>
        <v>0</v>
      </c>
      <c r="DV77" s="511"/>
      <c r="DW77" s="471">
        <f>SUMIF($F$43:$F$72,"Y",DW43:DW72)</f>
        <v>0</v>
      </c>
      <c r="DX77" s="511"/>
      <c r="DY77" s="471">
        <f>SUMIF($F$43:$F$72,"Y",DY43:DY72)</f>
        <v>0</v>
      </c>
      <c r="DZ77" s="511"/>
      <c r="EA77" s="471">
        <f>SUMIF($F$43:$F$72,"Y",EA43:EA72)</f>
        <v>0</v>
      </c>
      <c r="EB77" s="511"/>
      <c r="EC77" s="471">
        <f>SUMIF($F$43:$F$72,"Y",EC43:EC72)</f>
        <v>0</v>
      </c>
      <c r="ED77" s="511"/>
      <c r="EE77" s="471">
        <f>SUMIF($F$43:$F$72,"Y",EE43:EE72)</f>
        <v>0</v>
      </c>
      <c r="EF77" s="511"/>
      <c r="EG77" s="471">
        <f>SUMIF($F$43:$F$72,"Y",EG43:EG72)</f>
        <v>0</v>
      </c>
      <c r="EH77" s="511"/>
      <c r="EI77" s="471">
        <f>SUMIF($F$43:$F$72,"Y",EI43:EI72)</f>
        <v>0</v>
      </c>
      <c r="EJ77" s="511"/>
      <c r="EK77" s="471">
        <f>SUMIF($F$43:$F$72,"Y",EK43:EK72)</f>
        <v>0</v>
      </c>
      <c r="EL77" s="511"/>
      <c r="EM77" s="471">
        <f>SUMIF($F$43:$F$72,"Y",EM43:EM72)</f>
        <v>0</v>
      </c>
      <c r="EN77" s="511"/>
      <c r="EO77" s="471">
        <f>SUMIF($F$43:$F$72,"Y",EO43:EO72)</f>
        <v>0</v>
      </c>
      <c r="EP77" s="511"/>
      <c r="EQ77" s="471">
        <f>SUMIF($F$43:$F$72,"Y",EQ43:EQ72)</f>
        <v>0</v>
      </c>
      <c r="ER77" s="511"/>
      <c r="ES77" s="471">
        <f>SUMIF($F$43:$F$72,"Y",ES43:ES72)</f>
        <v>0</v>
      </c>
      <c r="ET77" s="511"/>
      <c r="EU77" s="471">
        <f>SUMIF($F$43:$F$72,"Y",EU43:EU72)</f>
        <v>0</v>
      </c>
      <c r="EV77" s="511"/>
      <c r="EW77" s="471">
        <f>SUMIF($F$43:$F$72,"Y",EW43:EW72)</f>
        <v>0</v>
      </c>
      <c r="EX77" s="511"/>
      <c r="EY77" s="471">
        <f>SUMIF($F$43:$F$72,"Y",EY43:EY72)</f>
        <v>0</v>
      </c>
      <c r="EZ77" s="511"/>
      <c r="FA77" s="471">
        <f>SUMIF($F$43:$F$72,"Y",FA43:FA72)</f>
        <v>0</v>
      </c>
      <c r="FB77" s="511"/>
      <c r="FC77" s="471">
        <f>SUMIF($F$43:$F$72,"Y",FC43:FC72)</f>
        <v>0</v>
      </c>
      <c r="FD77" s="511"/>
      <c r="FE77" s="471">
        <f>SUMIF($F$43:$F$72,"Y",FE43:FE72)</f>
        <v>0</v>
      </c>
      <c r="FF77" s="511"/>
      <c r="FG77" s="471">
        <f>SUMIF($F$43:$F$72,"Y",FG43:FG72)</f>
        <v>0</v>
      </c>
      <c r="FH77" s="511"/>
      <c r="FI77" s="471">
        <f>SUMIF($F$43:$F$72,"Y",FI43:FI72)</f>
        <v>0</v>
      </c>
      <c r="FJ77" s="511"/>
      <c r="FK77" s="471">
        <f>SUMIF($F$43:$F$72,"Y",FK43:FK72)</f>
        <v>0</v>
      </c>
      <c r="FL77" s="511"/>
      <c r="FM77" s="471">
        <f>SUMIF($F$43:$F$72,"Y",FM43:FM72)</f>
        <v>0</v>
      </c>
      <c r="FN77" s="511"/>
      <c r="FO77" s="471">
        <f>SUMIF($F$43:$F$72,"Y",FO43:FO72)</f>
        <v>0</v>
      </c>
      <c r="FP77" s="511"/>
      <c r="FQ77" s="471">
        <f>SUMIF($F$43:$F$72,"Y",FQ43:FQ72)</f>
        <v>0</v>
      </c>
      <c r="FR77" s="511"/>
      <c r="FS77" s="471">
        <f>SUMIF($F$43:$F$72,"Y",FS43:FS72)</f>
        <v>0</v>
      </c>
      <c r="FT77" s="511"/>
      <c r="FU77" s="471">
        <f>SUMIF($F$43:$F$72,"Y",FU43:FU72)</f>
        <v>0</v>
      </c>
      <c r="FV77" s="511"/>
      <c r="FW77" s="471">
        <f>SUMIF($F$43:$F$72,"Y",FW43:FW72)</f>
        <v>0</v>
      </c>
      <c r="FX77" s="511"/>
      <c r="FY77" s="471">
        <f>SUMIF($F$43:$F$72,"Y",FY43:FY72)</f>
        <v>0</v>
      </c>
      <c r="FZ77" s="511"/>
      <c r="GA77" s="471">
        <f>SUMIF($F$43:$F$72,"Y",GA43:GA72)</f>
        <v>0</v>
      </c>
      <c r="GB77" s="511"/>
      <c r="GC77" s="471">
        <f>SUMIF($F$43:$F$72,"Y",GC43:GC72)</f>
        <v>0</v>
      </c>
      <c r="GD77" s="511"/>
      <c r="GE77" s="471">
        <f>SUMIF($F$43:$F$72,"Y",GE43:GE72)</f>
        <v>0</v>
      </c>
      <c r="GF77" s="511"/>
      <c r="GG77" s="471">
        <f>SUMIF($F$43:$F$72,"Y",GG43:GG72)</f>
        <v>0</v>
      </c>
      <c r="GH77" s="511"/>
      <c r="GI77" s="471">
        <f>SUMIF($F$43:$F$72,"Y",GI43:GI72)</f>
        <v>0</v>
      </c>
      <c r="GJ77" s="511"/>
      <c r="GK77" s="471">
        <f>SUMIF($F$43:$F$72,"Y",GK43:GK72)</f>
        <v>0</v>
      </c>
      <c r="GL77" s="511"/>
      <c r="GM77" s="471">
        <f>SUMIF($F$43:$F$72,"Y",GM43:GM72)</f>
        <v>0</v>
      </c>
      <c r="GN77" s="511"/>
      <c r="GO77" s="471">
        <f>SUMIF($F$43:$F$72,"Y",GO43:GO72)</f>
        <v>0</v>
      </c>
      <c r="GP77" s="511"/>
      <c r="GQ77" s="471">
        <f>SUMIF($F$43:$F$72,"Y",GQ43:GQ72)</f>
        <v>0</v>
      </c>
      <c r="GR77" s="511"/>
      <c r="GS77" s="471">
        <f>SUMIF($F$43:$F$72,"Y",GS43:GS72)</f>
        <v>0</v>
      </c>
      <c r="GT77" s="511"/>
      <c r="GU77" s="471">
        <f>SUMIF($F$43:$F$72,"Y",GU43:GU72)</f>
        <v>0</v>
      </c>
      <c r="GV77" s="511"/>
      <c r="GW77" s="471">
        <f>SUMIF($F$43:$F$72,"Y",GW43:GW72)</f>
        <v>0</v>
      </c>
      <c r="GX77" s="511"/>
      <c r="GY77" s="471">
        <f>SUMIF($F$43:$F$72,"Y",GY43:GY72)</f>
        <v>0</v>
      </c>
      <c r="GZ77" s="471">
        <f>SUMIF($F$43:$F$72,"Y",GZ43:GZ72)</f>
        <v>0</v>
      </c>
      <c r="HA77" s="471">
        <f>SUMIF($F$43:$F$72,"Y",HA43:HA72)</f>
        <v>0</v>
      </c>
    </row>
    <row r="78" spans="1:211" ht="15.75" thickBot="1">
      <c r="D78" s="3"/>
      <c r="E78" s="19"/>
      <c r="F78" s="369" t="s">
        <v>3135</v>
      </c>
      <c r="G78" s="532">
        <f>SUM(G76:G77)</f>
        <v>0</v>
      </c>
      <c r="H78" s="430"/>
      <c r="I78" s="532">
        <f t="shared" ref="I78:BS78" si="108">SUM(I76:I77)</f>
        <v>0</v>
      </c>
      <c r="J78" s="430"/>
      <c r="K78" s="532">
        <f t="shared" si="108"/>
        <v>0</v>
      </c>
      <c r="L78" s="430"/>
      <c r="M78" s="532">
        <f t="shared" si="108"/>
        <v>0</v>
      </c>
      <c r="N78" s="430"/>
      <c r="O78" s="532">
        <f t="shared" si="108"/>
        <v>0</v>
      </c>
      <c r="P78" s="430"/>
      <c r="Q78" s="532">
        <f t="shared" si="108"/>
        <v>0</v>
      </c>
      <c r="R78" s="430"/>
      <c r="S78" s="532">
        <f t="shared" si="108"/>
        <v>0</v>
      </c>
      <c r="T78" s="430"/>
      <c r="U78" s="532">
        <f t="shared" si="108"/>
        <v>0</v>
      </c>
      <c r="V78" s="430"/>
      <c r="W78" s="532">
        <f t="shared" si="108"/>
        <v>0</v>
      </c>
      <c r="X78" s="430"/>
      <c r="Y78" s="532">
        <f t="shared" si="108"/>
        <v>0</v>
      </c>
      <c r="Z78" s="430"/>
      <c r="AA78" s="532">
        <f t="shared" si="108"/>
        <v>0</v>
      </c>
      <c r="AB78" s="430"/>
      <c r="AC78" s="532">
        <f t="shared" si="108"/>
        <v>0</v>
      </c>
      <c r="AD78" s="430"/>
      <c r="AE78" s="532">
        <f t="shared" si="108"/>
        <v>0</v>
      </c>
      <c r="AF78" s="430"/>
      <c r="AG78" s="532">
        <f t="shared" si="108"/>
        <v>0</v>
      </c>
      <c r="AH78" s="430"/>
      <c r="AI78" s="532">
        <f t="shared" si="108"/>
        <v>0</v>
      </c>
      <c r="AJ78" s="430"/>
      <c r="AK78" s="532">
        <f t="shared" si="108"/>
        <v>0</v>
      </c>
      <c r="AL78" s="401"/>
      <c r="AM78" s="532">
        <f t="shared" si="108"/>
        <v>0</v>
      </c>
      <c r="AN78" s="401"/>
      <c r="AO78" s="532">
        <f t="shared" si="108"/>
        <v>0</v>
      </c>
      <c r="AP78" s="401"/>
      <c r="AQ78" s="532">
        <f>SUM(AQ76:AQ77)</f>
        <v>0</v>
      </c>
      <c r="AR78" s="401"/>
      <c r="AS78" s="532">
        <f t="shared" si="108"/>
        <v>0</v>
      </c>
      <c r="AT78" s="401"/>
      <c r="AU78" s="532">
        <f t="shared" si="108"/>
        <v>0</v>
      </c>
      <c r="AV78" s="401"/>
      <c r="AW78" s="429">
        <f t="shared" si="108"/>
        <v>0</v>
      </c>
      <c r="AX78" s="401"/>
      <c r="AY78" s="429">
        <f t="shared" si="108"/>
        <v>0</v>
      </c>
      <c r="AZ78" s="401"/>
      <c r="BA78" s="429">
        <f t="shared" si="108"/>
        <v>0</v>
      </c>
      <c r="BB78" s="401"/>
      <c r="BC78" s="429">
        <f t="shared" si="108"/>
        <v>0</v>
      </c>
      <c r="BD78" s="401"/>
      <c r="BE78" s="429">
        <f t="shared" si="108"/>
        <v>0</v>
      </c>
      <c r="BF78" s="401"/>
      <c r="BG78" s="429">
        <f t="shared" si="108"/>
        <v>0</v>
      </c>
      <c r="BH78" s="401"/>
      <c r="BI78" s="429">
        <f t="shared" si="108"/>
        <v>0</v>
      </c>
      <c r="BJ78" s="401"/>
      <c r="BK78" s="429">
        <f t="shared" si="108"/>
        <v>0</v>
      </c>
      <c r="BL78" s="401"/>
      <c r="BM78" s="429">
        <f t="shared" si="108"/>
        <v>0</v>
      </c>
      <c r="BN78" s="401"/>
      <c r="BO78" s="429">
        <f t="shared" si="108"/>
        <v>0</v>
      </c>
      <c r="BP78" s="401"/>
      <c r="BQ78" s="429">
        <f t="shared" si="108"/>
        <v>0</v>
      </c>
      <c r="BR78" s="401"/>
      <c r="BS78" s="429">
        <f t="shared" si="108"/>
        <v>0</v>
      </c>
      <c r="BT78" s="401"/>
      <c r="BU78" s="429">
        <f t="shared" ref="BU78:HA78" si="109">SUM(BU76:BU77)</f>
        <v>0</v>
      </c>
      <c r="BV78" s="401"/>
      <c r="BW78" s="429">
        <f t="shared" si="109"/>
        <v>0</v>
      </c>
      <c r="BX78" s="401"/>
      <c r="BY78" s="429">
        <f t="shared" si="109"/>
        <v>0</v>
      </c>
      <c r="BZ78" s="401"/>
      <c r="CA78" s="429">
        <f t="shared" si="109"/>
        <v>0</v>
      </c>
      <c r="CB78" s="401"/>
      <c r="CC78" s="429">
        <f t="shared" si="109"/>
        <v>0</v>
      </c>
      <c r="CD78" s="401"/>
      <c r="CE78" s="429">
        <f t="shared" si="109"/>
        <v>0</v>
      </c>
      <c r="CF78" s="401"/>
      <c r="CG78" s="429">
        <f t="shared" si="109"/>
        <v>0</v>
      </c>
      <c r="CH78" s="401"/>
      <c r="CI78" s="429">
        <f t="shared" si="109"/>
        <v>0</v>
      </c>
      <c r="CJ78" s="401"/>
      <c r="CK78" s="429">
        <f t="shared" si="109"/>
        <v>0</v>
      </c>
      <c r="CL78" s="401"/>
      <c r="CM78" s="429">
        <f t="shared" si="109"/>
        <v>0</v>
      </c>
      <c r="CN78" s="401"/>
      <c r="CO78" s="429">
        <f t="shared" si="109"/>
        <v>0</v>
      </c>
      <c r="CP78" s="401"/>
      <c r="CQ78" s="429">
        <f t="shared" si="109"/>
        <v>0</v>
      </c>
      <c r="CR78" s="401"/>
      <c r="CS78" s="429">
        <f t="shared" si="109"/>
        <v>0</v>
      </c>
      <c r="CT78" s="401"/>
      <c r="CU78" s="429">
        <f t="shared" si="109"/>
        <v>0</v>
      </c>
      <c r="CV78" s="401"/>
      <c r="CW78" s="429">
        <f>SUM(CW76:CW77)</f>
        <v>0</v>
      </c>
      <c r="CY78" s="429">
        <f>SUM(CY76:CY77)</f>
        <v>0</v>
      </c>
      <c r="DA78" s="429">
        <f>SUM(DA76:DA77)</f>
        <v>0</v>
      </c>
      <c r="DC78" s="429">
        <f>SUM(DC76:DC77)</f>
        <v>0</v>
      </c>
      <c r="DE78" s="429">
        <f>SUM(DE76:DE77)</f>
        <v>0</v>
      </c>
      <c r="DG78" s="429">
        <f>SUM(DG76:DG77)</f>
        <v>0</v>
      </c>
      <c r="DI78" s="429">
        <f>SUM(DI76:DI77)</f>
        <v>0</v>
      </c>
      <c r="DK78" s="429">
        <f>SUM(DK76:DK77)</f>
        <v>0</v>
      </c>
      <c r="DM78" s="429">
        <f>SUM(DM76:DM77)</f>
        <v>0</v>
      </c>
      <c r="DO78" s="429">
        <f>SUM(DO76:DO77)</f>
        <v>0</v>
      </c>
      <c r="DQ78" s="429">
        <f>SUM(DQ76:DQ77)</f>
        <v>0</v>
      </c>
      <c r="DS78" s="429">
        <f>SUM(DS76:DS77)</f>
        <v>0</v>
      </c>
      <c r="DU78" s="429">
        <f>SUM(DU76:DU77)</f>
        <v>0</v>
      </c>
      <c r="DW78" s="429">
        <f>SUM(DW76:DW77)</f>
        <v>0</v>
      </c>
      <c r="DY78" s="429">
        <f>SUM(DY76:DY77)</f>
        <v>0</v>
      </c>
      <c r="EA78" s="429">
        <f>SUM(EA76:EA77)</f>
        <v>0</v>
      </c>
      <c r="EC78" s="429">
        <f>SUM(EC76:EC77)</f>
        <v>0</v>
      </c>
      <c r="EE78" s="429">
        <f>SUM(EE76:EE77)</f>
        <v>0</v>
      </c>
      <c r="EG78" s="429">
        <f>SUM(EG76:EG77)</f>
        <v>0</v>
      </c>
      <c r="EI78" s="429">
        <f>SUM(EI76:EI77)</f>
        <v>0</v>
      </c>
      <c r="EK78" s="429">
        <f>SUM(EK76:EK77)</f>
        <v>0</v>
      </c>
      <c r="EM78" s="429">
        <f>SUM(EM76:EM77)</f>
        <v>0</v>
      </c>
      <c r="EO78" s="429">
        <f>SUM(EO76:EO77)</f>
        <v>0</v>
      </c>
      <c r="EQ78" s="429">
        <f>SUM(EQ76:EQ77)</f>
        <v>0</v>
      </c>
      <c r="ES78" s="429">
        <f>SUM(ES76:ES77)</f>
        <v>0</v>
      </c>
      <c r="EU78" s="429">
        <f>SUM(EU76:EU77)</f>
        <v>0</v>
      </c>
      <c r="EW78" s="429">
        <f>SUM(EW76:EW77)</f>
        <v>0</v>
      </c>
      <c r="EY78" s="429">
        <f>SUM(EY76:EY77)</f>
        <v>0</v>
      </c>
      <c r="FA78" s="429">
        <f>SUM(FA76:FA77)</f>
        <v>0</v>
      </c>
      <c r="FC78" s="429">
        <f>SUM(FC76:FC77)</f>
        <v>0</v>
      </c>
      <c r="FE78" s="429">
        <f>SUM(FE76:FE77)</f>
        <v>0</v>
      </c>
      <c r="FG78" s="429">
        <f>SUM(FG76:FG77)</f>
        <v>0</v>
      </c>
      <c r="FI78" s="429">
        <f>SUM(FI76:FI77)</f>
        <v>0</v>
      </c>
      <c r="FK78" s="429">
        <f>SUM(FK76:FK77)</f>
        <v>0</v>
      </c>
      <c r="FM78" s="429">
        <f>SUM(FM76:FM77)</f>
        <v>0</v>
      </c>
      <c r="FO78" s="429">
        <f>SUM(FO76:FO77)</f>
        <v>0</v>
      </c>
      <c r="FQ78" s="429">
        <f>SUM(FQ76:FQ77)</f>
        <v>0</v>
      </c>
      <c r="FS78" s="429">
        <f>SUM(FS76:FS77)</f>
        <v>0</v>
      </c>
      <c r="FU78" s="429">
        <f>SUM(FU76:FU77)</f>
        <v>0</v>
      </c>
      <c r="FW78" s="429">
        <f>SUM(FW76:FW77)</f>
        <v>0</v>
      </c>
      <c r="FY78" s="429">
        <f>SUM(FY76:FY77)</f>
        <v>0</v>
      </c>
      <c r="GA78" s="429">
        <f>SUM(GA76:GA77)</f>
        <v>0</v>
      </c>
      <c r="GC78" s="429">
        <f>SUM(GC76:GC77)</f>
        <v>0</v>
      </c>
      <c r="GE78" s="429">
        <f>SUM(GE76:GE77)</f>
        <v>0</v>
      </c>
      <c r="GG78" s="429">
        <f>SUM(GG76:GG77)</f>
        <v>0</v>
      </c>
      <c r="GI78" s="429">
        <f>SUM(GI76:GI77)</f>
        <v>0</v>
      </c>
      <c r="GK78" s="429">
        <f>SUM(GK76:GK77)</f>
        <v>0</v>
      </c>
      <c r="GM78" s="429">
        <f>SUM(GM76:GM77)</f>
        <v>0</v>
      </c>
      <c r="GO78" s="429">
        <f>SUM(GO76:GO77)</f>
        <v>0</v>
      </c>
      <c r="GQ78" s="429">
        <f>SUM(GQ76:GQ77)</f>
        <v>0</v>
      </c>
      <c r="GS78" s="429">
        <f>SUM(GS76:GS77)</f>
        <v>0</v>
      </c>
      <c r="GU78" s="429">
        <f>SUM(GU76:GU77)</f>
        <v>0</v>
      </c>
      <c r="GW78" s="429">
        <f>SUM(GW76:GW77)</f>
        <v>0</v>
      </c>
      <c r="GY78" s="429">
        <f>SUM(GY76:GY77)</f>
        <v>0</v>
      </c>
      <c r="GZ78" s="532">
        <f t="shared" si="109"/>
        <v>0</v>
      </c>
      <c r="HA78" s="532">
        <f t="shared" si="109"/>
        <v>0</v>
      </c>
      <c r="HB78" s="401"/>
      <c r="HC78" s="401"/>
    </row>
    <row r="79" spans="1:211" ht="13.5" thickTop="1">
      <c r="D79" s="3"/>
      <c r="E79" s="19"/>
      <c r="F79" s="223" t="s">
        <v>2921</v>
      </c>
      <c r="G79" s="533">
        <f>+G73-G78</f>
        <v>0</v>
      </c>
      <c r="H79" s="45"/>
      <c r="I79" s="533">
        <f t="shared" ref="I79:BS79" si="110">+I73-I78</f>
        <v>0</v>
      </c>
      <c r="J79" s="45"/>
      <c r="K79" s="533">
        <f t="shared" si="110"/>
        <v>0</v>
      </c>
      <c r="L79" s="45"/>
      <c r="M79" s="533">
        <f t="shared" si="110"/>
        <v>0</v>
      </c>
      <c r="N79" s="45"/>
      <c r="O79" s="533">
        <f t="shared" si="110"/>
        <v>0</v>
      </c>
      <c r="P79" s="45"/>
      <c r="Q79" s="533">
        <f t="shared" si="110"/>
        <v>0</v>
      </c>
      <c r="R79" s="45"/>
      <c r="S79" s="533">
        <f t="shared" si="110"/>
        <v>0</v>
      </c>
      <c r="T79" s="45"/>
      <c r="U79" s="533">
        <f t="shared" si="110"/>
        <v>0</v>
      </c>
      <c r="V79" s="45"/>
      <c r="W79" s="533">
        <f t="shared" si="110"/>
        <v>0</v>
      </c>
      <c r="X79" s="45"/>
      <c r="Y79" s="533">
        <f t="shared" si="110"/>
        <v>0</v>
      </c>
      <c r="Z79" s="45"/>
      <c r="AA79" s="533">
        <f>+AA73-AA78</f>
        <v>0</v>
      </c>
      <c r="AB79" s="45"/>
      <c r="AC79" s="533">
        <f t="shared" si="110"/>
        <v>0</v>
      </c>
      <c r="AD79" s="45"/>
      <c r="AE79" s="533">
        <f t="shared" si="110"/>
        <v>0</v>
      </c>
      <c r="AF79" s="45"/>
      <c r="AG79" s="533">
        <f t="shared" si="110"/>
        <v>0</v>
      </c>
      <c r="AH79" s="45"/>
      <c r="AI79" s="533">
        <f t="shared" si="110"/>
        <v>0</v>
      </c>
      <c r="AJ79" s="45"/>
      <c r="AK79" s="533">
        <f t="shared" si="110"/>
        <v>0</v>
      </c>
      <c r="AL79" s="45"/>
      <c r="AM79" s="533">
        <f t="shared" si="110"/>
        <v>0</v>
      </c>
      <c r="AN79" s="45"/>
      <c r="AO79" s="533">
        <f t="shared" si="110"/>
        <v>0</v>
      </c>
      <c r="AP79" s="45"/>
      <c r="AQ79" s="533">
        <f t="shared" si="110"/>
        <v>0</v>
      </c>
      <c r="AR79" s="45"/>
      <c r="AS79" s="533">
        <f t="shared" si="110"/>
        <v>0</v>
      </c>
      <c r="AT79" s="45"/>
      <c r="AU79" s="533">
        <f t="shared" si="110"/>
        <v>0</v>
      </c>
      <c r="AV79" s="45"/>
      <c r="AW79" s="45">
        <f t="shared" si="110"/>
        <v>0</v>
      </c>
      <c r="AX79" s="45"/>
      <c r="AY79" s="45">
        <f t="shared" si="110"/>
        <v>0</v>
      </c>
      <c r="AZ79" s="45"/>
      <c r="BA79" s="45">
        <f t="shared" si="110"/>
        <v>0</v>
      </c>
      <c r="BB79" s="45"/>
      <c r="BC79" s="45">
        <f t="shared" si="110"/>
        <v>0</v>
      </c>
      <c r="BD79" s="45"/>
      <c r="BE79" s="45">
        <f t="shared" si="110"/>
        <v>0</v>
      </c>
      <c r="BF79" s="45"/>
      <c r="BG79" s="45">
        <f t="shared" si="110"/>
        <v>0</v>
      </c>
      <c r="BH79" s="45"/>
      <c r="BI79" s="45">
        <f t="shared" si="110"/>
        <v>0</v>
      </c>
      <c r="BJ79" s="45"/>
      <c r="BK79" s="45">
        <f t="shared" si="110"/>
        <v>0</v>
      </c>
      <c r="BL79" s="45"/>
      <c r="BM79" s="45">
        <f t="shared" si="110"/>
        <v>0</v>
      </c>
      <c r="BN79" s="45"/>
      <c r="BO79" s="45">
        <f t="shared" si="110"/>
        <v>0</v>
      </c>
      <c r="BP79" s="45"/>
      <c r="BQ79" s="45">
        <f t="shared" si="110"/>
        <v>0</v>
      </c>
      <c r="BR79" s="45"/>
      <c r="BS79" s="45">
        <f t="shared" si="110"/>
        <v>0</v>
      </c>
      <c r="BT79" s="45"/>
      <c r="BU79" s="45">
        <f t="shared" ref="BU79:HA79" si="111">+BU73-BU78</f>
        <v>0</v>
      </c>
      <c r="BV79" s="45"/>
      <c r="BW79" s="45">
        <f t="shared" si="111"/>
        <v>0</v>
      </c>
      <c r="BX79" s="45"/>
      <c r="BY79" s="45">
        <f t="shared" si="111"/>
        <v>0</v>
      </c>
      <c r="BZ79" s="45"/>
      <c r="CA79" s="45">
        <f t="shared" si="111"/>
        <v>0</v>
      </c>
      <c r="CB79" s="45"/>
      <c r="CC79" s="45">
        <f t="shared" si="111"/>
        <v>0</v>
      </c>
      <c r="CD79" s="45"/>
      <c r="CE79" s="45">
        <f t="shared" si="111"/>
        <v>0</v>
      </c>
      <c r="CF79" s="45"/>
      <c r="CG79" s="45">
        <f t="shared" si="111"/>
        <v>0</v>
      </c>
      <c r="CH79" s="45"/>
      <c r="CI79" s="45">
        <f t="shared" si="111"/>
        <v>0</v>
      </c>
      <c r="CK79" s="45">
        <f>+CK73-CK78</f>
        <v>0</v>
      </c>
      <c r="CM79" s="45">
        <f t="shared" si="111"/>
        <v>0</v>
      </c>
      <c r="CO79" s="45">
        <f t="shared" si="111"/>
        <v>0</v>
      </c>
      <c r="CQ79" s="45">
        <f t="shared" si="111"/>
        <v>0</v>
      </c>
      <c r="CS79" s="45">
        <f t="shared" si="111"/>
        <v>0</v>
      </c>
      <c r="CU79" s="45">
        <f t="shared" si="111"/>
        <v>0</v>
      </c>
      <c r="CW79" s="45">
        <f>+CW73-CW78</f>
        <v>0</v>
      </c>
      <c r="CX79" s="45"/>
      <c r="CY79" s="45">
        <f>+CY73-CY78</f>
        <v>0</v>
      </c>
      <c r="CZ79" s="45"/>
      <c r="DA79" s="45">
        <f>+DA73-DA78</f>
        <v>0</v>
      </c>
      <c r="DB79" s="45"/>
      <c r="DC79" s="45">
        <f>+DC73-DC78</f>
        <v>0</v>
      </c>
      <c r="DD79" s="45"/>
      <c r="DE79" s="45">
        <f>+DE73-DE78</f>
        <v>0</v>
      </c>
      <c r="DF79" s="45"/>
      <c r="DG79" s="45">
        <f>+DG73-DG78</f>
        <v>0</v>
      </c>
      <c r="DH79" s="45"/>
      <c r="DI79" s="45">
        <f>+DI73-DI78</f>
        <v>0</v>
      </c>
      <c r="DJ79" s="45"/>
      <c r="DK79" s="45">
        <f>+DK73-DK78</f>
        <v>0</v>
      </c>
      <c r="DL79" s="45"/>
      <c r="DM79" s="45">
        <f>+DM73-DM78</f>
        <v>0</v>
      </c>
      <c r="DN79" s="45"/>
      <c r="DO79" s="45">
        <f>+DO73-DO78</f>
        <v>0</v>
      </c>
      <c r="DP79" s="45"/>
      <c r="DQ79" s="45">
        <f>+DQ73-DQ78</f>
        <v>0</v>
      </c>
      <c r="DR79" s="45"/>
      <c r="DS79" s="45">
        <f>+DS73-DS78</f>
        <v>0</v>
      </c>
      <c r="DT79" s="45"/>
      <c r="DU79" s="45">
        <f>+DU73-DU78</f>
        <v>0</v>
      </c>
      <c r="DV79" s="45"/>
      <c r="DW79" s="45">
        <f>+DW73-DW78</f>
        <v>0</v>
      </c>
      <c r="DX79" s="45"/>
      <c r="DY79" s="45">
        <f>+DY73-DY78</f>
        <v>0</v>
      </c>
      <c r="DZ79" s="45"/>
      <c r="EA79" s="45">
        <f>+EA73-EA78</f>
        <v>0</v>
      </c>
      <c r="EB79" s="45"/>
      <c r="EC79" s="45">
        <f>+EC73-EC78</f>
        <v>0</v>
      </c>
      <c r="ED79" s="45"/>
      <c r="EE79" s="45">
        <f>+EE73-EE78</f>
        <v>0</v>
      </c>
      <c r="EF79" s="45"/>
      <c r="EG79" s="45">
        <f>+EG73-EG78</f>
        <v>0</v>
      </c>
      <c r="EH79" s="45"/>
      <c r="EI79" s="45">
        <f>+EI73-EI78</f>
        <v>0</v>
      </c>
      <c r="EJ79" s="45"/>
      <c r="EK79" s="45">
        <f>+EK73-EK78</f>
        <v>0</v>
      </c>
      <c r="EL79" s="45"/>
      <c r="EM79" s="45">
        <f>+EM73-EM78</f>
        <v>0</v>
      </c>
      <c r="EN79" s="45"/>
      <c r="EO79" s="45">
        <f>+EO73-EO78</f>
        <v>0</v>
      </c>
      <c r="EP79" s="45"/>
      <c r="EQ79" s="45">
        <f>+EQ73-EQ78</f>
        <v>0</v>
      </c>
      <c r="ER79" s="45"/>
      <c r="ES79" s="45">
        <f>+ES73-ES78</f>
        <v>0</v>
      </c>
      <c r="ET79" s="45"/>
      <c r="EU79" s="45">
        <f>+EU73-EU78</f>
        <v>0</v>
      </c>
      <c r="EV79" s="45"/>
      <c r="EW79" s="45">
        <f>+EW73-EW78</f>
        <v>0</v>
      </c>
      <c r="EX79" s="45"/>
      <c r="EY79" s="45">
        <f>+EY73-EY78</f>
        <v>0</v>
      </c>
      <c r="EZ79" s="45"/>
      <c r="FA79" s="45">
        <f>+FA73-FA78</f>
        <v>0</v>
      </c>
      <c r="FB79" s="45"/>
      <c r="FC79" s="45">
        <f>+FC73-FC78</f>
        <v>0</v>
      </c>
      <c r="FD79" s="45"/>
      <c r="FE79" s="45">
        <f>+FE73-FE78</f>
        <v>0</v>
      </c>
      <c r="FF79" s="45"/>
      <c r="FG79" s="45">
        <f>+FG73-FG78</f>
        <v>0</v>
      </c>
      <c r="FH79" s="45"/>
      <c r="FI79" s="45">
        <f>+FI73-FI78</f>
        <v>0</v>
      </c>
      <c r="FJ79" s="45"/>
      <c r="FK79" s="45">
        <f>+FK73-FK78</f>
        <v>0</v>
      </c>
      <c r="FL79" s="45"/>
      <c r="FM79" s="45">
        <f>+FM73-FM78</f>
        <v>0</v>
      </c>
      <c r="FN79" s="45"/>
      <c r="FO79" s="45">
        <f>+FO73-FO78</f>
        <v>0</v>
      </c>
      <c r="FP79" s="45"/>
      <c r="FQ79" s="45">
        <f>+FQ73-FQ78</f>
        <v>0</v>
      </c>
      <c r="FR79" s="45"/>
      <c r="FS79" s="45">
        <f>+FS73-FS78</f>
        <v>0</v>
      </c>
      <c r="FT79" s="45"/>
      <c r="FU79" s="45">
        <f>+FU73-FU78</f>
        <v>0</v>
      </c>
      <c r="FV79" s="45"/>
      <c r="FW79" s="45">
        <f>+FW73-FW78</f>
        <v>0</v>
      </c>
      <c r="FX79" s="45"/>
      <c r="FY79" s="45">
        <f>+FY73-FY78</f>
        <v>0</v>
      </c>
      <c r="FZ79" s="45"/>
      <c r="GA79" s="45">
        <f>+GA73-GA78</f>
        <v>0</v>
      </c>
      <c r="GB79" s="45"/>
      <c r="GC79" s="45">
        <f>+GC73-GC78</f>
        <v>0</v>
      </c>
      <c r="GD79" s="45"/>
      <c r="GE79" s="45">
        <f>+GE73-GE78</f>
        <v>0</v>
      </c>
      <c r="GF79" s="45"/>
      <c r="GG79" s="45">
        <f>+GG73-GG78</f>
        <v>0</v>
      </c>
      <c r="GH79" s="45"/>
      <c r="GI79" s="45">
        <f>+GI73-GI78</f>
        <v>0</v>
      </c>
      <c r="GJ79" s="45"/>
      <c r="GK79" s="45">
        <f>+GK73-GK78</f>
        <v>0</v>
      </c>
      <c r="GL79" s="45"/>
      <c r="GM79" s="45">
        <f>+GM73-GM78</f>
        <v>0</v>
      </c>
      <c r="GN79" s="45"/>
      <c r="GO79" s="45">
        <f>+GO73-GO78</f>
        <v>0</v>
      </c>
      <c r="GP79" s="45"/>
      <c r="GQ79" s="45">
        <f>+GQ73-GQ78</f>
        <v>0</v>
      </c>
      <c r="GR79" s="45"/>
      <c r="GS79" s="45">
        <f>+GS73-GS78</f>
        <v>0</v>
      </c>
      <c r="GT79" s="45"/>
      <c r="GU79" s="45">
        <f>+GU73-GU78</f>
        <v>0</v>
      </c>
      <c r="GV79" s="45"/>
      <c r="GW79" s="45">
        <f>+GW73-GW78</f>
        <v>0</v>
      </c>
      <c r="GX79" s="45"/>
      <c r="GY79" s="45">
        <f>+GY73-GY78</f>
        <v>0</v>
      </c>
      <c r="GZ79" s="533">
        <f t="shared" si="111"/>
        <v>0</v>
      </c>
      <c r="HA79" s="533">
        <f t="shared" si="111"/>
        <v>0</v>
      </c>
    </row>
    <row r="83" spans="9:9">
      <c r="I83"/>
    </row>
  </sheetData>
  <sheetProtection selectLockedCells="1"/>
  <customSheetViews>
    <customSheetView guid="{3672BE6D-DA44-4F84-8755-BB725FE2CB85}" showPageBreaks="1">
      <pane ySplit="7" topLeftCell="A8" activePane="bottomLeft" state="frozen"/>
      <selection pane="bottomLeft" activeCell="A18" sqref="A18"/>
      <pageMargins left="0.5" right="0" top="0.5" bottom="0" header="0" footer="0.25"/>
      <printOptions horizontalCentered="1"/>
      <pageSetup paperSize="5" scale="90" orientation="landscape" horizontalDpi="4294967292" r:id="rId1"/>
      <headerFooter alignWithMargins="0">
        <oddHeader>&amp;R&amp;D</oddHeader>
        <oddFooter>&amp;C&amp;F  &amp;A</oddFooter>
      </headerFooter>
    </customSheetView>
    <customSheetView guid="{81E76056-C85E-436A-854B-2AA07CAC339A}" topLeftCell="C1">
      <pane ySplit="7" topLeftCell="A8" activePane="bottomLeft" state="frozen"/>
      <selection pane="bottomLeft" activeCell="E15" sqref="E15"/>
      <pageMargins left="0.5" right="0" top="0.5" bottom="0" header="0" footer="0.25"/>
      <printOptions horizontalCentered="1"/>
      <pageSetup paperSize="5" scale="90" orientation="landscape" horizontalDpi="4294967292" r:id="rId2"/>
      <headerFooter alignWithMargins="0">
        <oddHeader>&amp;R&amp;D</oddHeader>
        <oddFooter>&amp;C&amp;F  &amp;A</oddFooter>
      </headerFooter>
    </customSheetView>
    <customSheetView guid="{F63CD59A-FA97-46A3-B647-4BF9D9A9FE4F}" showPageBreaks="1" topLeftCell="C1">
      <pane ySplit="7" topLeftCell="A8" activePane="bottomLeft" state="frozen"/>
      <selection pane="bottomLeft" activeCell="E15" sqref="E15"/>
      <pageMargins left="0.5" right="0" top="0.5" bottom="0" header="0" footer="0.25"/>
      <printOptions horizontalCentered="1"/>
      <pageSetup paperSize="5" scale="90" orientation="landscape" horizontalDpi="4294967292" r:id="rId3"/>
      <headerFooter alignWithMargins="0">
        <oddHeader>&amp;R&amp;D</oddHeader>
        <oddFooter>&amp;C&amp;F  &amp;A</oddFooter>
      </headerFooter>
    </customSheetView>
  </customSheetViews>
  <mergeCells count="120">
    <mergeCell ref="GT41:GU41"/>
    <mergeCell ref="GV41:GW41"/>
    <mergeCell ref="GX41:GY41"/>
    <mergeCell ref="GJ41:GK41"/>
    <mergeCell ref="GL41:GM41"/>
    <mergeCell ref="GN41:GO41"/>
    <mergeCell ref="GP41:GQ41"/>
    <mergeCell ref="GR41:GS41"/>
    <mergeCell ref="FZ41:GA41"/>
    <mergeCell ref="GB41:GC41"/>
    <mergeCell ref="GD41:GE41"/>
    <mergeCell ref="GF41:GG41"/>
    <mergeCell ref="GH41:GI41"/>
    <mergeCell ref="FP41:FQ41"/>
    <mergeCell ref="FR41:FS41"/>
    <mergeCell ref="FT41:FU41"/>
    <mergeCell ref="FV41:FW41"/>
    <mergeCell ref="FX41:FY41"/>
    <mergeCell ref="FF41:FG41"/>
    <mergeCell ref="FH41:FI41"/>
    <mergeCell ref="FJ41:FK41"/>
    <mergeCell ref="FL41:FM41"/>
    <mergeCell ref="FN41:FO41"/>
    <mergeCell ref="ET41:EU41"/>
    <mergeCell ref="EV41:EW41"/>
    <mergeCell ref="EX41:EY41"/>
    <mergeCell ref="EZ41:FA41"/>
    <mergeCell ref="FB41:FC41"/>
    <mergeCell ref="FD41:FE41"/>
    <mergeCell ref="DR41:DS41"/>
    <mergeCell ref="DT41:DU41"/>
    <mergeCell ref="DV41:DW41"/>
    <mergeCell ref="DX41:DY41"/>
    <mergeCell ref="DZ41:EA41"/>
    <mergeCell ref="EB41:EC41"/>
    <mergeCell ref="ED41:EE41"/>
    <mergeCell ref="EF41:EG41"/>
    <mergeCell ref="EH41:EI41"/>
    <mergeCell ref="EJ41:EK41"/>
    <mergeCell ref="EL41:EM41"/>
    <mergeCell ref="EN41:EO41"/>
    <mergeCell ref="EP41:EQ41"/>
    <mergeCell ref="ER41:ES41"/>
    <mergeCell ref="DJ41:DK41"/>
    <mergeCell ref="DL41:DM41"/>
    <mergeCell ref="DN41:DO41"/>
    <mergeCell ref="DP41:DQ41"/>
    <mergeCell ref="CX41:CY41"/>
    <mergeCell ref="CZ41:DA41"/>
    <mergeCell ref="DB41:DC41"/>
    <mergeCell ref="DD41:DE41"/>
    <mergeCell ref="DF41:DG41"/>
    <mergeCell ref="A21:F21"/>
    <mergeCell ref="A23:F23"/>
    <mergeCell ref="A22:F22"/>
    <mergeCell ref="HB40:HB42"/>
    <mergeCell ref="BR41:BS41"/>
    <mergeCell ref="CF41:CG41"/>
    <mergeCell ref="CH41:CI41"/>
    <mergeCell ref="BT41:BU41"/>
    <mergeCell ref="BV41:BW41"/>
    <mergeCell ref="BX41:BY41"/>
    <mergeCell ref="BZ41:CA41"/>
    <mergeCell ref="CB41:CC41"/>
    <mergeCell ref="CD41:CE41"/>
    <mergeCell ref="HA40:HA42"/>
    <mergeCell ref="BH41:BI41"/>
    <mergeCell ref="BJ41:BK41"/>
    <mergeCell ref="BL41:BM41"/>
    <mergeCell ref="BN41:BO41"/>
    <mergeCell ref="BP41:BQ41"/>
    <mergeCell ref="AX41:AY41"/>
    <mergeCell ref="AZ41:BA41"/>
    <mergeCell ref="BB41:BC41"/>
    <mergeCell ref="BD41:BE41"/>
    <mergeCell ref="BF41:BG41"/>
    <mergeCell ref="A33:AA36"/>
    <mergeCell ref="AV41:AW41"/>
    <mergeCell ref="AT41:AU41"/>
    <mergeCell ref="AL41:AM41"/>
    <mergeCell ref="AN41:AO41"/>
    <mergeCell ref="AP41:AQ41"/>
    <mergeCell ref="AR41:AS41"/>
    <mergeCell ref="A40:A42"/>
    <mergeCell ref="B40:B42"/>
    <mergeCell ref="V41:W41"/>
    <mergeCell ref="Z41:AA41"/>
    <mergeCell ref="X41:Y41"/>
    <mergeCell ref="D40:D42"/>
    <mergeCell ref="F40:F42"/>
    <mergeCell ref="C40:C42"/>
    <mergeCell ref="R41:S41"/>
    <mergeCell ref="T41:U41"/>
    <mergeCell ref="J41:K41"/>
    <mergeCell ref="E40:E42"/>
    <mergeCell ref="G40:G42"/>
    <mergeCell ref="HC40:HC42"/>
    <mergeCell ref="H41:I41"/>
    <mergeCell ref="P41:Q41"/>
    <mergeCell ref="N41:O41"/>
    <mergeCell ref="L41:M41"/>
    <mergeCell ref="P40:Q40"/>
    <mergeCell ref="N40:O40"/>
    <mergeCell ref="L40:M40"/>
    <mergeCell ref="J40:K40"/>
    <mergeCell ref="H40:I40"/>
    <mergeCell ref="GZ40:GZ42"/>
    <mergeCell ref="AJ41:AK41"/>
    <mergeCell ref="AH41:AI41"/>
    <mergeCell ref="AB41:AC41"/>
    <mergeCell ref="AD41:AE41"/>
    <mergeCell ref="AF41:AG41"/>
    <mergeCell ref="CT41:CU41"/>
    <mergeCell ref="CV41:CW41"/>
    <mergeCell ref="CJ41:CK41"/>
    <mergeCell ref="CL41:CM41"/>
    <mergeCell ref="CN41:CO41"/>
    <mergeCell ref="CP41:CQ41"/>
    <mergeCell ref="CR41:CS41"/>
    <mergeCell ref="DH41:DI41"/>
  </mergeCells>
  <phoneticPr fontId="0" type="noConversion"/>
  <conditionalFormatting sqref="HB43:HB72">
    <cfRule type="cellIs" dxfId="1" priority="2" operator="lessThan">
      <formula>1</formula>
    </cfRule>
    <cfRule type="cellIs" dxfId="0" priority="3" operator="greaterThan">
      <formula>1</formula>
    </cfRule>
  </conditionalFormatting>
  <printOptions horizontalCentered="1"/>
  <pageMargins left="0.5" right="0" top="0.5" bottom="0" header="0" footer="0.25"/>
  <pageSetup paperSize="5" scale="90" orientation="landscape" horizontalDpi="4294967292" r:id="rId4"/>
  <headerFooter alignWithMargins="0">
    <oddHeader>&amp;R&amp;D</oddHeader>
    <oddFooter>&amp;C&amp;F  &amp;A</oddFooter>
  </headerFooter>
  <drawing r:id="rId5"/>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options Y/N." xr:uid="{08C451FD-EB34-4FB0-832A-25A2F22D4B27}">
          <x14:formula1>
            <xm:f>'Drop Down Options'!$C$2:$C$3</xm:f>
          </x14:formula1>
          <xm:sqref>F43:F72</xm:sqref>
        </x14:dataValidation>
        <x14:dataValidation type="list" allowBlank="1" showInputMessage="1" showErrorMessage="1" promptTitle="Employee Category" prompt="Please select an employee category from the dropdown options." xr:uid="{C877345D-88F9-4910-B2DB-CAEE1072F509}">
          <x14:formula1>
            <xm:f>'Drop Down Options'!$B$2:$B$8</xm:f>
          </x14:formula1>
          <xm:sqref>C43:C72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8:CJ84"/>
  <sheetViews>
    <sheetView showGridLines="0" topLeftCell="A25" zoomScale="80" zoomScaleNormal="80" workbookViewId="0">
      <selection activeCell="C34" sqref="C34"/>
    </sheetView>
  </sheetViews>
  <sheetFormatPr defaultRowHeight="12.75"/>
  <cols>
    <col min="1" max="1" width="36" customWidth="1"/>
    <col min="2" max="2" width="32.42578125" style="53" customWidth="1"/>
    <col min="3" max="3" width="30.85546875" style="53" customWidth="1"/>
    <col min="4" max="4" width="60.140625" customWidth="1"/>
    <col min="5" max="5" width="77" customWidth="1"/>
    <col min="6" max="6" width="21.28515625" customWidth="1"/>
    <col min="7" max="7" width="33.7109375" style="11" customWidth="1"/>
    <col min="8" max="8" width="16.85546875" style="24" customWidth="1"/>
  </cols>
  <sheetData>
    <row r="8" spans="1:88" ht="27.75" customHeight="1">
      <c r="A8" s="358" t="s">
        <v>2954</v>
      </c>
      <c r="B8" s="288"/>
      <c r="C8" s="288"/>
      <c r="D8" s="288"/>
      <c r="E8" s="130"/>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row>
    <row r="9" spans="1:88" ht="24.75" customHeight="1">
      <c r="A9" s="358" t="s">
        <v>55</v>
      </c>
      <c r="B9" s="288"/>
      <c r="C9" s="288"/>
      <c r="D9" s="288"/>
      <c r="E9" s="362"/>
      <c r="F9" s="288"/>
      <c r="G9" s="288"/>
      <c r="H9" s="288"/>
    </row>
    <row r="10" spans="1:88" ht="18" hidden="1">
      <c r="A10" s="359" t="str">
        <f>'Svc Line Rev (1)'!A9</f>
        <v>Fiscal Year 2025 (July 1, 2024 through June 30, 2025)</v>
      </c>
      <c r="B10" s="359"/>
      <c r="C10" s="359"/>
      <c r="D10" s="359"/>
      <c r="E10" s="362"/>
      <c r="F10" s="359"/>
      <c r="G10" s="359"/>
      <c r="H10" s="359"/>
    </row>
    <row r="11" spans="1:88" ht="18">
      <c r="A11" s="359" t="str">
        <f>'Svc Line Rev (1)'!A9</f>
        <v>Fiscal Year 2025 (July 1, 2024 through June 30, 2025)</v>
      </c>
      <c r="B11" s="359"/>
      <c r="C11" s="359"/>
      <c r="D11" s="359"/>
      <c r="E11" s="359"/>
      <c r="F11" s="359"/>
      <c r="G11" s="359"/>
      <c r="H11" s="359"/>
      <c r="L11" s="11"/>
    </row>
    <row r="12" spans="1:88">
      <c r="B12"/>
      <c r="C12"/>
      <c r="L12" s="11"/>
    </row>
    <row r="13" spans="1:88">
      <c r="B13"/>
      <c r="C13"/>
      <c r="L13" s="11"/>
    </row>
    <row r="14" spans="1:88">
      <c r="B14"/>
      <c r="C14"/>
      <c r="L14" s="11"/>
    </row>
    <row r="15" spans="1:88">
      <c r="A15" s="265" t="s">
        <v>2942</v>
      </c>
      <c r="B15" s="159"/>
      <c r="C15" s="159"/>
      <c r="D15" s="266"/>
      <c r="L15" s="11"/>
    </row>
    <row r="16" spans="1:88">
      <c r="A16" s="703" t="s">
        <v>3388</v>
      </c>
      <c r="B16" s="704"/>
      <c r="C16" s="704"/>
      <c r="D16" s="268"/>
      <c r="L16" s="11"/>
    </row>
    <row r="17" spans="1:23">
      <c r="A17" s="267" t="s">
        <v>3212</v>
      </c>
      <c r="B17" s="704"/>
      <c r="C17" s="704"/>
      <c r="D17" s="268"/>
      <c r="E17" s="427"/>
      <c r="L17" s="11"/>
    </row>
    <row r="18" spans="1:23">
      <c r="A18" s="267" t="s">
        <v>3217</v>
      </c>
      <c r="B18" s="704"/>
      <c r="C18" s="704"/>
      <c r="D18" s="268"/>
      <c r="L18" s="11"/>
    </row>
    <row r="19" spans="1:23" ht="28.5" customHeight="1">
      <c r="A19" s="705" t="s">
        <v>3389</v>
      </c>
      <c r="B19" s="706"/>
      <c r="C19" s="706"/>
      <c r="D19" s="707"/>
      <c r="L19" s="11"/>
    </row>
    <row r="20" spans="1:23">
      <c r="A20" s="708"/>
      <c r="B20" s="709"/>
      <c r="C20" s="709"/>
      <c r="D20" s="710"/>
    </row>
    <row r="21" spans="1:23">
      <c r="A21" s="130"/>
    </row>
    <row r="23" spans="1:23" ht="19.5" customHeight="1" thickBot="1">
      <c r="A23" s="82" t="s">
        <v>200</v>
      </c>
      <c r="B23" s="82"/>
      <c r="C23" s="82"/>
      <c r="D23" s="82"/>
      <c r="E23" s="82"/>
      <c r="F23" s="82"/>
      <c r="G23" s="82"/>
      <c r="H23" s="82"/>
    </row>
    <row r="24" spans="1:23" ht="48.75" customHeight="1" thickTop="1">
      <c r="A24" s="246" t="s">
        <v>2931</v>
      </c>
      <c r="B24" s="246" t="s">
        <v>54</v>
      </c>
      <c r="C24" s="246" t="s">
        <v>2943</v>
      </c>
      <c r="D24" s="246" t="s">
        <v>55</v>
      </c>
      <c r="E24" s="246" t="s">
        <v>17</v>
      </c>
      <c r="F24" s="246" t="s">
        <v>209</v>
      </c>
      <c r="G24" s="246" t="s">
        <v>213</v>
      </c>
      <c r="H24" s="239" t="s">
        <v>2930</v>
      </c>
    </row>
    <row r="25" spans="1:23" ht="15">
      <c r="A25" s="518"/>
      <c r="B25" s="544"/>
      <c r="C25" s="519"/>
      <c r="D25" s="545"/>
      <c r="E25" s="518"/>
      <c r="F25" s="542"/>
      <c r="G25" s="472"/>
      <c r="H25" s="462"/>
      <c r="W25" s="31"/>
    </row>
    <row r="26" spans="1:23">
      <c r="A26" s="516"/>
      <c r="B26" s="520"/>
      <c r="C26" s="520"/>
      <c r="D26" s="516"/>
      <c r="E26" s="516"/>
      <c r="F26" s="516"/>
      <c r="G26" s="473"/>
      <c r="H26" s="462"/>
    </row>
    <row r="27" spans="1:23">
      <c r="A27" s="516"/>
      <c r="B27" s="520"/>
      <c r="C27" s="520"/>
      <c r="D27" s="521"/>
      <c r="E27" s="521"/>
      <c r="F27" s="521"/>
      <c r="G27" s="474"/>
      <c r="H27" s="462"/>
    </row>
    <row r="28" spans="1:23">
      <c r="A28" s="516"/>
      <c r="B28" s="520"/>
      <c r="C28" s="520"/>
      <c r="D28" s="475"/>
      <c r="E28" s="521"/>
      <c r="F28" s="521"/>
      <c r="G28" s="474"/>
      <c r="H28" s="462"/>
    </row>
    <row r="29" spans="1:23">
      <c r="A29" s="516"/>
      <c r="B29" s="520"/>
      <c r="C29" s="520"/>
      <c r="D29" s="521"/>
      <c r="E29" s="521"/>
      <c r="F29" s="521"/>
      <c r="G29" s="474"/>
      <c r="H29" s="462"/>
    </row>
    <row r="30" spans="1:23">
      <c r="A30" s="516"/>
      <c r="B30" s="520"/>
      <c r="C30" s="520"/>
      <c r="D30" s="521"/>
      <c r="E30" s="521"/>
      <c r="F30" s="521"/>
      <c r="G30" s="474"/>
      <c r="H30" s="462"/>
    </row>
    <row r="31" spans="1:23">
      <c r="A31" s="516"/>
      <c r="B31" s="520"/>
      <c r="C31" s="520"/>
      <c r="D31" s="521"/>
      <c r="E31" s="521"/>
      <c r="F31" s="521"/>
      <c r="G31" s="474"/>
      <c r="H31" s="462"/>
    </row>
    <row r="32" spans="1:23">
      <c r="A32" s="516"/>
      <c r="B32" s="520"/>
      <c r="C32" s="520"/>
      <c r="D32" s="521"/>
      <c r="E32" s="521"/>
      <c r="F32" s="521"/>
      <c r="G32" s="474"/>
      <c r="H32" s="462"/>
    </row>
    <row r="33" spans="1:8">
      <c r="A33" s="516"/>
      <c r="B33" s="520"/>
      <c r="C33" s="520"/>
      <c r="D33" s="521"/>
      <c r="E33" s="521"/>
      <c r="F33" s="521"/>
      <c r="G33" s="474"/>
      <c r="H33" s="462"/>
    </row>
    <row r="34" spans="1:8">
      <c r="A34" s="516"/>
      <c r="B34" s="520"/>
      <c r="C34" s="520"/>
      <c r="D34" s="521"/>
      <c r="E34" s="521"/>
      <c r="F34" s="521"/>
      <c r="G34" s="474"/>
      <c r="H34" s="462"/>
    </row>
    <row r="35" spans="1:8">
      <c r="A35" s="516"/>
      <c r="B35" s="520"/>
      <c r="C35" s="520"/>
      <c r="D35" s="521"/>
      <c r="E35" s="521"/>
      <c r="F35" s="521"/>
      <c r="G35" s="474"/>
      <c r="H35" s="462"/>
    </row>
    <row r="36" spans="1:8">
      <c r="A36" s="516"/>
      <c r="B36" s="520"/>
      <c r="C36" s="520"/>
      <c r="D36" s="521"/>
      <c r="E36" s="521"/>
      <c r="F36" s="521"/>
      <c r="G36" s="474"/>
      <c r="H36" s="462"/>
    </row>
    <row r="37" spans="1:8">
      <c r="A37" s="516"/>
      <c r="B37" s="520"/>
      <c r="C37" s="520"/>
      <c r="D37" s="521"/>
      <c r="E37" s="521"/>
      <c r="F37" s="521"/>
      <c r="G37" s="474"/>
      <c r="H37" s="462"/>
    </row>
    <row r="38" spans="1:8">
      <c r="A38" s="516"/>
      <c r="B38" s="520"/>
      <c r="C38" s="520"/>
      <c r="D38" s="521"/>
      <c r="E38" s="521"/>
      <c r="F38" s="521"/>
      <c r="G38" s="474"/>
      <c r="H38" s="462"/>
    </row>
    <row r="39" spans="1:8">
      <c r="A39" s="516"/>
      <c r="B39" s="520"/>
      <c r="C39" s="520"/>
      <c r="D39" s="521"/>
      <c r="E39" s="521"/>
      <c r="F39" s="521"/>
      <c r="G39" s="474"/>
      <c r="H39" s="462"/>
    </row>
    <row r="40" spans="1:8">
      <c r="A40" s="516"/>
      <c r="B40" s="520"/>
      <c r="C40" s="520"/>
      <c r="D40" s="521"/>
      <c r="E40" s="521"/>
      <c r="F40" s="521"/>
      <c r="G40" s="474"/>
      <c r="H40" s="462"/>
    </row>
    <row r="41" spans="1:8">
      <c r="A41" s="516"/>
      <c r="B41" s="520"/>
      <c r="C41" s="520"/>
      <c r="D41" s="521"/>
      <c r="E41" s="521"/>
      <c r="F41" s="521"/>
      <c r="G41" s="474"/>
      <c r="H41" s="462"/>
    </row>
    <row r="42" spans="1:8">
      <c r="A42" s="516"/>
      <c r="B42" s="520"/>
      <c r="C42" s="520"/>
      <c r="D42" s="521"/>
      <c r="E42" s="521"/>
      <c r="F42" s="521"/>
      <c r="G42" s="474"/>
      <c r="H42" s="462"/>
    </row>
    <row r="43" spans="1:8">
      <c r="A43" s="516"/>
      <c r="B43" s="520"/>
      <c r="C43" s="520"/>
      <c r="D43" s="521"/>
      <c r="E43" s="521"/>
      <c r="F43" s="521"/>
      <c r="G43" s="474"/>
      <c r="H43" s="462"/>
    </row>
    <row r="44" spans="1:8">
      <c r="A44" s="516"/>
      <c r="B44" s="520"/>
      <c r="C44" s="520"/>
      <c r="D44" s="521"/>
      <c r="E44" s="521"/>
      <c r="F44" s="521"/>
      <c r="G44" s="474"/>
      <c r="H44" s="462"/>
    </row>
    <row r="45" spans="1:8">
      <c r="A45" s="516"/>
      <c r="B45" s="520"/>
      <c r="C45" s="520"/>
      <c r="D45" s="521"/>
      <c r="E45" s="521"/>
      <c r="F45" s="521"/>
      <c r="G45" s="474"/>
      <c r="H45" s="462"/>
    </row>
    <row r="46" spans="1:8">
      <c r="A46" s="516"/>
      <c r="B46" s="520"/>
      <c r="C46" s="520"/>
      <c r="D46" s="521"/>
      <c r="E46" s="521"/>
      <c r="F46" s="521"/>
      <c r="G46" s="474"/>
      <c r="H46" s="462"/>
    </row>
    <row r="47" spans="1:8">
      <c r="A47" s="516"/>
      <c r="B47" s="520"/>
      <c r="C47" s="520"/>
      <c r="D47" s="521"/>
      <c r="E47" s="521"/>
      <c r="F47" s="521"/>
      <c r="G47" s="474"/>
      <c r="H47" s="462"/>
    </row>
    <row r="48" spans="1:8">
      <c r="A48" s="516"/>
      <c r="B48" s="520"/>
      <c r="C48" s="520"/>
      <c r="D48" s="521"/>
      <c r="E48" s="521"/>
      <c r="F48" s="521"/>
      <c r="G48" s="474"/>
      <c r="H48" s="462"/>
    </row>
    <row r="49" spans="1:8">
      <c r="A49" s="516"/>
      <c r="B49" s="520"/>
      <c r="C49" s="520"/>
      <c r="D49" s="521"/>
      <c r="E49" s="521"/>
      <c r="F49" s="521"/>
      <c r="G49" s="474"/>
      <c r="H49" s="462"/>
    </row>
    <row r="50" spans="1:8">
      <c r="A50" s="516"/>
      <c r="B50" s="520"/>
      <c r="C50" s="520"/>
      <c r="D50" s="521"/>
      <c r="E50" s="521"/>
      <c r="F50" s="521"/>
      <c r="G50" s="474"/>
      <c r="H50" s="462"/>
    </row>
    <row r="51" spans="1:8">
      <c r="A51" s="516"/>
      <c r="B51" s="520"/>
      <c r="C51" s="520"/>
      <c r="D51" s="521"/>
      <c r="E51" s="521"/>
      <c r="F51" s="521"/>
      <c r="G51" s="474"/>
      <c r="H51" s="462"/>
    </row>
    <row r="52" spans="1:8">
      <c r="A52" s="516"/>
      <c r="B52" s="520"/>
      <c r="C52" s="520"/>
      <c r="D52" s="521"/>
      <c r="E52" s="521"/>
      <c r="F52" s="521"/>
      <c r="G52" s="474"/>
      <c r="H52" s="462"/>
    </row>
    <row r="53" spans="1:8">
      <c r="A53" s="516"/>
      <c r="B53" s="520"/>
      <c r="C53" s="520"/>
      <c r="D53" s="521"/>
      <c r="E53" s="521"/>
      <c r="F53" s="521"/>
      <c r="G53" s="474"/>
      <c r="H53" s="462"/>
    </row>
    <row r="54" spans="1:8">
      <c r="A54" s="516"/>
      <c r="B54" s="520"/>
      <c r="C54" s="520"/>
      <c r="D54" s="521"/>
      <c r="E54" s="521"/>
      <c r="F54" s="521"/>
      <c r="G54" s="474"/>
      <c r="H54" s="462"/>
    </row>
    <row r="55" spans="1:8">
      <c r="A55" s="516"/>
      <c r="B55" s="520"/>
      <c r="C55" s="520"/>
      <c r="D55" s="521"/>
      <c r="E55" s="521"/>
      <c r="F55" s="521"/>
      <c r="G55" s="474"/>
      <c r="H55" s="462"/>
    </row>
    <row r="56" spans="1:8">
      <c r="A56" s="516"/>
      <c r="B56" s="520"/>
      <c r="C56" s="520"/>
      <c r="D56" s="521"/>
      <c r="E56" s="521"/>
      <c r="F56" s="521"/>
      <c r="G56" s="474"/>
      <c r="H56" s="462"/>
    </row>
    <row r="57" spans="1:8">
      <c r="A57" s="516"/>
      <c r="B57" s="520"/>
      <c r="C57" s="520"/>
      <c r="D57" s="521"/>
      <c r="E57" s="521"/>
      <c r="F57" s="521"/>
      <c r="G57" s="474"/>
      <c r="H57" s="462"/>
    </row>
    <row r="58" spans="1:8">
      <c r="A58" s="516"/>
      <c r="B58" s="522"/>
      <c r="C58" s="522"/>
      <c r="D58" s="516"/>
      <c r="E58" s="516"/>
      <c r="F58" s="516"/>
      <c r="G58" s="253"/>
      <c r="H58" s="462"/>
    </row>
    <row r="59" spans="1:8">
      <c r="A59" s="516"/>
      <c r="B59" s="522"/>
      <c r="C59" s="522"/>
      <c r="D59" s="516"/>
      <c r="E59" s="516"/>
      <c r="F59" s="516"/>
      <c r="G59" s="253"/>
      <c r="H59" s="462"/>
    </row>
    <row r="60" spans="1:8">
      <c r="A60" s="516"/>
      <c r="B60" s="522"/>
      <c r="C60" s="522"/>
      <c r="D60" s="516"/>
      <c r="E60" s="516"/>
      <c r="F60" s="516"/>
      <c r="G60" s="253"/>
      <c r="H60" s="462"/>
    </row>
    <row r="61" spans="1:8">
      <c r="A61" s="516"/>
      <c r="B61" s="522"/>
      <c r="C61" s="522"/>
      <c r="D61" s="516"/>
      <c r="E61" s="516"/>
      <c r="F61" s="516"/>
      <c r="G61" s="253"/>
      <c r="H61" s="462"/>
    </row>
    <row r="62" spans="1:8" ht="13.5" thickBot="1">
      <c r="F62" s="136" t="s">
        <v>13</v>
      </c>
      <c r="G62" s="527">
        <f>SUM(G25:G61)</f>
        <v>0</v>
      </c>
      <c r="H62"/>
    </row>
    <row r="63" spans="1:8" ht="13.5" thickTop="1">
      <c r="A63" s="226"/>
      <c r="B63" s="227"/>
      <c r="C63" s="227"/>
    </row>
    <row r="64" spans="1:8">
      <c r="B64" s="228"/>
      <c r="C64" s="228"/>
    </row>
    <row r="66" spans="1:3">
      <c r="A66" s="176"/>
      <c r="B66" s="221"/>
      <c r="C66" s="221"/>
    </row>
    <row r="67" spans="1:3">
      <c r="A67" s="176"/>
      <c r="B67" s="221"/>
      <c r="C67" s="221"/>
    </row>
    <row r="68" spans="1:3">
      <c r="A68" s="176"/>
      <c r="B68" s="221"/>
      <c r="C68" s="221"/>
    </row>
    <row r="73" spans="1:3" ht="9.75" customHeight="1">
      <c r="A73" s="144"/>
    </row>
    <row r="74" spans="1:3">
      <c r="A74" s="144"/>
    </row>
    <row r="75" spans="1:3">
      <c r="A75" s="144"/>
    </row>
    <row r="76" spans="1:3">
      <c r="A76" s="144"/>
    </row>
    <row r="77" spans="1:3">
      <c r="A77" s="144"/>
    </row>
    <row r="78" spans="1:3">
      <c r="A78" s="144"/>
    </row>
    <row r="79" spans="1:3">
      <c r="A79" s="144"/>
    </row>
    <row r="80" spans="1:3">
      <c r="A80" s="144"/>
    </row>
    <row r="81" spans="1:1">
      <c r="A81" s="144"/>
    </row>
    <row r="82" spans="1:1">
      <c r="A82" s="144"/>
    </row>
    <row r="83" spans="1:1">
      <c r="A83" s="144"/>
    </row>
    <row r="84" spans="1:1">
      <c r="A84" s="144"/>
    </row>
  </sheetData>
  <sheetProtection selectLockedCells="1"/>
  <customSheetViews>
    <customSheetView guid="{3672BE6D-DA44-4F84-8755-BB725FE2CB85}" showPageBreaks="1">
      <selection activeCell="F13" sqref="F13"/>
      <pageMargins left="0" right="0" top="0.5" bottom="0.5" header="0" footer="0"/>
      <printOptions horizontalCentered="1"/>
      <pageSetup paperSize="5" scale="90" orientation="landscape" horizontalDpi="4294967292" r:id="rId1"/>
      <headerFooter alignWithMargins="0">
        <oddHeader>&amp;R&amp;D</oddHeader>
        <oddFooter>&amp;C&amp;F  &amp;A</oddFooter>
      </headerFooter>
    </customSheetView>
    <customSheetView guid="{81E76056-C85E-436A-854B-2AA07CAC339A}" topLeftCell="D1">
      <selection activeCell="J5" sqref="J5"/>
      <pageMargins left="0" right="0" top="0.5" bottom="0.5" header="0" footer="0"/>
      <printOptions horizontalCentered="1"/>
      <pageSetup paperSize="5" scale="90" orientation="landscape" horizontalDpi="4294967292" r:id="rId2"/>
      <headerFooter alignWithMargins="0">
        <oddHeader>&amp;R&amp;D</oddHeader>
        <oddFooter>&amp;C&amp;F  &amp;A</oddFooter>
      </headerFooter>
    </customSheetView>
    <customSheetView guid="{F63CD59A-FA97-46A3-B647-4BF9D9A9FE4F}" showPageBreaks="1" topLeftCell="D1">
      <selection activeCell="J5" sqref="J5"/>
      <pageMargins left="0" right="0" top="0.5" bottom="0.5" header="0" footer="0"/>
      <printOptions horizontalCentered="1"/>
      <pageSetup paperSize="5" scale="90" orientation="landscape" horizontalDpi="4294967292" r:id="rId3"/>
      <headerFooter alignWithMargins="0">
        <oddHeader>&amp;R&amp;D</oddHeader>
        <oddFooter>&amp;C&amp;F  &amp;A</oddFooter>
      </headerFooter>
    </customSheetView>
  </customSheetViews>
  <mergeCells count="1">
    <mergeCell ref="A19:D20"/>
  </mergeCells>
  <phoneticPr fontId="0" type="noConversion"/>
  <printOptions horizontalCentered="1"/>
  <pageMargins left="0" right="0" top="0.25" bottom="0" header="0" footer="0"/>
  <pageSetup paperSize="5" scale="90" orientation="landscape" horizontalDpi="4294967292" r:id="rId4"/>
  <headerFooter scaleWithDoc="0" alignWithMargins="0">
    <oddHeader>&amp;R&amp;D</oddHeader>
    <oddFooter>&amp;C&amp;F  &amp;A</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8:Z92"/>
  <sheetViews>
    <sheetView showGridLines="0" zoomScale="80" zoomScaleNormal="80" workbookViewId="0">
      <selection activeCell="G30" sqref="G30"/>
    </sheetView>
  </sheetViews>
  <sheetFormatPr defaultRowHeight="12.75"/>
  <cols>
    <col min="1" max="1" width="25.85546875" customWidth="1"/>
    <col min="2" max="2" width="48.85546875" customWidth="1"/>
    <col min="3" max="3" width="14.7109375" customWidth="1"/>
    <col min="4" max="4" width="18.85546875" style="9" customWidth="1"/>
    <col min="5" max="5" width="18.28515625" customWidth="1"/>
    <col min="6" max="6" width="35.85546875" customWidth="1"/>
    <col min="7" max="7" width="74.5703125" bestFit="1" customWidth="1"/>
    <col min="8" max="15" width="9.140625" customWidth="1"/>
  </cols>
  <sheetData>
    <row r="8" spans="1:20" ht="22.5" customHeight="1">
      <c r="A8" s="358" t="s">
        <v>2954</v>
      </c>
      <c r="B8" s="288"/>
      <c r="C8" s="288"/>
      <c r="D8" s="288"/>
      <c r="E8" s="288"/>
      <c r="F8" s="288"/>
      <c r="G8" s="288"/>
      <c r="H8" s="288"/>
      <c r="I8" s="288"/>
      <c r="J8" s="288"/>
    </row>
    <row r="9" spans="1:20" ht="26.25" customHeight="1">
      <c r="A9" s="358" t="s">
        <v>20</v>
      </c>
      <c r="B9" s="288"/>
      <c r="C9" s="288"/>
      <c r="D9" s="288"/>
      <c r="E9" s="288"/>
      <c r="F9" s="288"/>
    </row>
    <row r="10" spans="1:20" ht="18">
      <c r="A10" s="359" t="str">
        <f>'Svc Line Rev (1)'!A9</f>
        <v>Fiscal Year 2025 (July 1, 2024 through June 30, 2025)</v>
      </c>
      <c r="B10" s="359"/>
      <c r="C10" s="359"/>
      <c r="D10" s="359"/>
      <c r="E10" s="359"/>
      <c r="F10" s="359"/>
    </row>
    <row r="11" spans="1:20" ht="18" hidden="1">
      <c r="A11" s="359">
        <f>'Svc Line Rev (1)'!D32</f>
        <v>0</v>
      </c>
      <c r="B11" s="359"/>
      <c r="C11" s="359"/>
      <c r="D11" s="359"/>
      <c r="E11" s="359"/>
      <c r="F11" s="359"/>
    </row>
    <row r="12" spans="1:20" ht="18">
      <c r="A12" s="157"/>
      <c r="B12" s="157"/>
      <c r="C12" s="157"/>
      <c r="D12" s="157"/>
      <c r="E12" s="157"/>
      <c r="F12" s="157"/>
    </row>
    <row r="14" spans="1:20">
      <c r="A14" s="265" t="s">
        <v>2942</v>
      </c>
      <c r="B14" s="179"/>
      <c r="C14" s="180"/>
      <c r="D14" s="179"/>
      <c r="E14" s="179"/>
      <c r="F14" s="414"/>
      <c r="H14" s="32"/>
      <c r="I14" s="628"/>
      <c r="J14" s="628"/>
      <c r="K14" s="628"/>
      <c r="L14" s="628"/>
      <c r="M14" s="130"/>
      <c r="N14" s="130"/>
      <c r="O14" s="130"/>
      <c r="P14" s="130"/>
      <c r="Q14" s="130"/>
      <c r="R14" s="130"/>
      <c r="S14" s="130"/>
      <c r="T14" s="130"/>
    </row>
    <row r="15" spans="1:20">
      <c r="A15" s="118"/>
      <c r="B15" s="94"/>
      <c r="C15" s="95"/>
      <c r="D15" s="94"/>
      <c r="E15" s="94"/>
      <c r="F15" s="96"/>
      <c r="H15" s="32"/>
      <c r="I15" s="139"/>
      <c r="J15" s="140"/>
      <c r="K15" s="140"/>
      <c r="L15" s="140"/>
      <c r="M15" s="130"/>
      <c r="N15" s="130"/>
      <c r="O15" s="130"/>
      <c r="P15" s="130"/>
      <c r="Q15" s="130"/>
      <c r="R15" s="130"/>
      <c r="S15" s="130"/>
      <c r="T15" s="130"/>
    </row>
    <row r="16" spans="1:20">
      <c r="A16" s="186" t="s">
        <v>3211</v>
      </c>
      <c r="B16" s="94"/>
      <c r="C16" s="94"/>
      <c r="D16" s="94"/>
      <c r="E16" s="94"/>
      <c r="F16" s="96"/>
      <c r="G16" s="427"/>
      <c r="H16" s="32"/>
      <c r="I16" s="139"/>
      <c r="J16" s="140"/>
      <c r="K16" s="140"/>
      <c r="L16" s="140"/>
      <c r="M16" s="130"/>
      <c r="N16" s="130"/>
      <c r="O16" s="130"/>
      <c r="P16" s="130"/>
      <c r="Q16" s="130"/>
      <c r="R16" s="130"/>
      <c r="S16" s="130"/>
      <c r="T16" s="130"/>
    </row>
    <row r="17" spans="1:26" ht="12.75" customHeight="1">
      <c r="A17" s="432" t="s">
        <v>3212</v>
      </c>
      <c r="B17" s="98"/>
      <c r="C17" s="98"/>
      <c r="D17" s="98"/>
      <c r="E17" s="98"/>
      <c r="F17" s="100"/>
      <c r="G17" s="427"/>
      <c r="I17" s="628"/>
      <c r="J17" s="628"/>
      <c r="K17" s="628"/>
      <c r="L17" s="628"/>
      <c r="M17" s="130"/>
      <c r="N17" s="130"/>
      <c r="O17" s="130"/>
      <c r="P17" s="130"/>
      <c r="Q17" s="130"/>
      <c r="R17" s="130"/>
      <c r="S17" s="130"/>
      <c r="T17" s="130"/>
    </row>
    <row r="18" spans="1:26">
      <c r="I18" s="199"/>
    </row>
    <row r="20" spans="1:26">
      <c r="A20" s="1"/>
      <c r="D20" s="10"/>
    </row>
    <row r="21" spans="1:26" ht="24" thickBot="1">
      <c r="A21" s="82" t="s">
        <v>20</v>
      </c>
      <c r="B21" s="82"/>
      <c r="C21" s="82"/>
      <c r="D21" s="82"/>
      <c r="E21" s="82"/>
      <c r="F21" s="82"/>
    </row>
    <row r="22" spans="1:26" ht="51" customHeight="1" thickTop="1">
      <c r="A22" s="285" t="s">
        <v>9</v>
      </c>
      <c r="B22" s="285" t="s">
        <v>10</v>
      </c>
      <c r="C22" s="285" t="s">
        <v>197</v>
      </c>
      <c r="D22" s="285" t="s">
        <v>11</v>
      </c>
      <c r="E22" s="285" t="s">
        <v>2929</v>
      </c>
      <c r="F22" s="285" t="s">
        <v>2932</v>
      </c>
      <c r="Z22" s="31"/>
    </row>
    <row r="23" spans="1:26">
      <c r="A23" s="516"/>
      <c r="B23" s="516"/>
      <c r="C23" s="516"/>
      <c r="D23" s="517"/>
      <c r="E23" s="543"/>
      <c r="F23" s="516"/>
    </row>
    <row r="24" spans="1:26">
      <c r="A24" s="516"/>
      <c r="B24" s="516"/>
      <c r="C24" s="516"/>
      <c r="D24" s="517"/>
      <c r="E24" s="516"/>
      <c r="F24" s="516"/>
    </row>
    <row r="25" spans="1:26">
      <c r="A25" s="516"/>
      <c r="B25" s="516"/>
      <c r="C25" s="516"/>
      <c r="D25" s="517"/>
      <c r="E25" s="516"/>
      <c r="F25" s="516"/>
    </row>
    <row r="26" spans="1:26">
      <c r="A26" s="516"/>
      <c r="B26" s="516"/>
      <c r="C26" s="516"/>
      <c r="D26" s="517"/>
      <c r="E26" s="516"/>
      <c r="F26" s="516"/>
    </row>
    <row r="27" spans="1:26">
      <c r="A27" s="516"/>
      <c r="B27" s="516"/>
      <c r="C27" s="516"/>
      <c r="D27" s="517"/>
      <c r="E27" s="516"/>
      <c r="F27" s="516"/>
    </row>
    <row r="28" spans="1:26">
      <c r="A28" s="516"/>
      <c r="B28" s="516"/>
      <c r="C28" s="516"/>
      <c r="D28" s="517"/>
      <c r="E28" s="516"/>
      <c r="F28" s="516"/>
    </row>
    <row r="29" spans="1:26">
      <c r="A29" s="516"/>
      <c r="B29" s="516"/>
      <c r="C29" s="516"/>
      <c r="D29" s="517"/>
      <c r="E29" s="516"/>
      <c r="F29" s="516"/>
    </row>
    <row r="30" spans="1:26">
      <c r="A30" s="516"/>
      <c r="B30" s="516"/>
      <c r="C30" s="516"/>
      <c r="D30" s="517"/>
      <c r="E30" s="516"/>
      <c r="F30" s="516"/>
    </row>
    <row r="31" spans="1:26">
      <c r="A31" s="516"/>
      <c r="B31" s="516"/>
      <c r="C31" s="516"/>
      <c r="D31" s="517"/>
      <c r="E31" s="516"/>
      <c r="F31" s="516"/>
    </row>
    <row r="32" spans="1:26">
      <c r="A32" s="516"/>
      <c r="B32" s="516"/>
      <c r="C32" s="516"/>
      <c r="D32" s="517"/>
      <c r="E32" s="516"/>
      <c r="F32" s="516"/>
    </row>
    <row r="33" spans="1:6">
      <c r="A33" s="516"/>
      <c r="B33" s="516"/>
      <c r="C33" s="516"/>
      <c r="D33" s="517"/>
      <c r="E33" s="516"/>
      <c r="F33" s="516"/>
    </row>
    <row r="34" spans="1:6">
      <c r="A34" s="516"/>
      <c r="B34" s="516"/>
      <c r="C34" s="516"/>
      <c r="D34" s="517"/>
      <c r="E34" s="516"/>
      <c r="F34" s="516"/>
    </row>
    <row r="35" spans="1:6">
      <c r="A35" s="516"/>
      <c r="B35" s="516"/>
      <c r="C35" s="516"/>
      <c r="D35" s="517"/>
      <c r="E35" s="516"/>
      <c r="F35" s="516"/>
    </row>
    <row r="36" spans="1:6">
      <c r="A36" s="516"/>
      <c r="B36" s="516"/>
      <c r="C36" s="516"/>
      <c r="D36" s="517"/>
      <c r="E36" s="516"/>
      <c r="F36" s="516"/>
    </row>
    <row r="37" spans="1:6">
      <c r="A37" s="516"/>
      <c r="B37" s="516"/>
      <c r="C37" s="516"/>
      <c r="D37" s="517"/>
      <c r="E37" s="516"/>
      <c r="F37" s="516"/>
    </row>
    <row r="38" spans="1:6">
      <c r="A38" s="516"/>
      <c r="B38" s="516"/>
      <c r="C38" s="516"/>
      <c r="D38" s="517"/>
      <c r="E38" s="516"/>
      <c r="F38" s="516"/>
    </row>
    <row r="39" spans="1:6">
      <c r="A39" s="516"/>
      <c r="B39" s="516"/>
      <c r="C39" s="516"/>
      <c r="D39" s="517"/>
      <c r="E39" s="516"/>
      <c r="F39" s="516"/>
    </row>
    <row r="40" spans="1:6">
      <c r="A40" s="516"/>
      <c r="B40" s="516"/>
      <c r="C40" s="516"/>
      <c r="D40" s="517"/>
      <c r="E40" s="516"/>
      <c r="F40" s="516"/>
    </row>
    <row r="41" spans="1:6">
      <c r="A41" s="516"/>
      <c r="B41" s="516"/>
      <c r="C41" s="516"/>
      <c r="D41" s="517"/>
      <c r="E41" s="516"/>
      <c r="F41" s="516"/>
    </row>
    <row r="42" spans="1:6">
      <c r="A42" s="516"/>
      <c r="B42" s="516"/>
      <c r="C42" s="516"/>
      <c r="D42" s="517"/>
      <c r="E42" s="516"/>
      <c r="F42" s="516"/>
    </row>
    <row r="43" spans="1:6">
      <c r="A43" s="516"/>
      <c r="B43" s="516"/>
      <c r="C43" s="516"/>
      <c r="D43" s="517"/>
      <c r="E43" s="516"/>
      <c r="F43" s="516"/>
    </row>
    <row r="44" spans="1:6">
      <c r="A44" s="516"/>
      <c r="B44" s="516"/>
      <c r="C44" s="516"/>
      <c r="D44" s="517"/>
      <c r="E44" s="516"/>
      <c r="F44" s="516"/>
    </row>
    <row r="45" spans="1:6">
      <c r="A45" s="516"/>
      <c r="B45" s="516"/>
      <c r="C45" s="516"/>
      <c r="D45" s="517"/>
      <c r="E45" s="516"/>
      <c r="F45" s="516"/>
    </row>
    <row r="46" spans="1:6">
      <c r="A46" s="516"/>
      <c r="B46" s="516"/>
      <c r="C46" s="516"/>
      <c r="D46" s="517"/>
      <c r="E46" s="516"/>
      <c r="F46" s="516"/>
    </row>
    <row r="47" spans="1:6">
      <c r="A47" s="516"/>
      <c r="B47" s="516"/>
      <c r="C47" s="516"/>
      <c r="D47" s="517"/>
      <c r="E47" s="516"/>
      <c r="F47" s="516"/>
    </row>
    <row r="48" spans="1:6">
      <c r="A48" s="516"/>
      <c r="B48" s="516"/>
      <c r="C48" s="516"/>
      <c r="D48" s="517"/>
      <c r="E48" s="516"/>
      <c r="F48" s="516"/>
    </row>
    <row r="49" spans="1:6">
      <c r="A49" s="516"/>
      <c r="B49" s="516"/>
      <c r="C49" s="516"/>
      <c r="D49" s="517"/>
      <c r="E49" s="516"/>
      <c r="F49" s="516"/>
    </row>
    <row r="50" spans="1:6">
      <c r="A50" s="516"/>
      <c r="B50" s="516"/>
      <c r="C50" s="516"/>
      <c r="D50" s="517"/>
      <c r="E50" s="516"/>
      <c r="F50" s="516"/>
    </row>
    <row r="51" spans="1:6">
      <c r="A51" s="516"/>
      <c r="B51" s="516"/>
      <c r="C51" s="516"/>
      <c r="D51" s="517"/>
      <c r="E51" s="516"/>
      <c r="F51" s="516"/>
    </row>
    <row r="52" spans="1:6">
      <c r="A52" s="516"/>
      <c r="B52" s="516"/>
      <c r="C52" s="516"/>
      <c r="D52" s="517"/>
      <c r="E52" s="516"/>
      <c r="F52" s="516"/>
    </row>
    <row r="53" spans="1:6">
      <c r="A53" s="516"/>
      <c r="B53" s="516"/>
      <c r="C53" s="516"/>
      <c r="D53" s="517"/>
      <c r="E53" s="516"/>
      <c r="F53" s="516"/>
    </row>
    <row r="54" spans="1:6">
      <c r="A54" s="516"/>
      <c r="B54" s="516"/>
      <c r="C54" s="516"/>
      <c r="D54" s="517"/>
      <c r="E54" s="516"/>
      <c r="F54" s="516"/>
    </row>
    <row r="55" spans="1:6">
      <c r="A55" s="516"/>
      <c r="B55" s="516"/>
      <c r="C55" s="516"/>
      <c r="D55" s="517"/>
      <c r="E55" s="516"/>
      <c r="F55" s="516"/>
    </row>
    <row r="56" spans="1:6" ht="25.5" customHeight="1">
      <c r="D56"/>
    </row>
    <row r="57" spans="1:6">
      <c r="D57" s="12"/>
    </row>
    <row r="58" spans="1:6">
      <c r="D58" s="12"/>
    </row>
    <row r="59" spans="1:6">
      <c r="D59" s="12"/>
    </row>
    <row r="60" spans="1:6">
      <c r="D60" s="12"/>
    </row>
    <row r="61" spans="1:6">
      <c r="D61" s="12"/>
    </row>
    <row r="62" spans="1:6">
      <c r="D62" s="12"/>
    </row>
    <row r="63" spans="1:6">
      <c r="D63" s="12"/>
    </row>
    <row r="64" spans="1:6">
      <c r="D64" s="12"/>
    </row>
    <row r="65" spans="4:4">
      <c r="D65" s="12"/>
    </row>
    <row r="66" spans="4:4">
      <c r="D66" s="12"/>
    </row>
    <row r="67" spans="4:4">
      <c r="D67" s="12"/>
    </row>
    <row r="68" spans="4:4">
      <c r="D68" s="12"/>
    </row>
    <row r="69" spans="4:4">
      <c r="D69" s="12"/>
    </row>
    <row r="70" spans="4:4">
      <c r="D70" s="12"/>
    </row>
    <row r="71" spans="4:4">
      <c r="D71" s="12"/>
    </row>
    <row r="72" spans="4:4">
      <c r="D72" s="12"/>
    </row>
    <row r="73" spans="4:4">
      <c r="D73" s="12"/>
    </row>
    <row r="74" spans="4:4">
      <c r="D74" s="12"/>
    </row>
    <row r="75" spans="4:4">
      <c r="D75" s="12"/>
    </row>
    <row r="76" spans="4:4">
      <c r="D76" s="12"/>
    </row>
    <row r="77" spans="4:4">
      <c r="D77" s="12"/>
    </row>
    <row r="78" spans="4:4">
      <c r="D78" s="12"/>
    </row>
    <row r="79" spans="4:4">
      <c r="D79" s="12"/>
    </row>
    <row r="80" spans="4:4">
      <c r="D80" s="12"/>
    </row>
    <row r="81" spans="4:4">
      <c r="D81" s="12"/>
    </row>
    <row r="82" spans="4:4">
      <c r="D82" s="12"/>
    </row>
    <row r="83" spans="4:4">
      <c r="D83" s="12"/>
    </row>
    <row r="84" spans="4:4">
      <c r="D84" s="12"/>
    </row>
    <row r="85" spans="4:4">
      <c r="D85" s="12"/>
    </row>
    <row r="86" spans="4:4">
      <c r="D86" s="12"/>
    </row>
    <row r="87" spans="4:4">
      <c r="D87" s="12"/>
    </row>
    <row r="88" spans="4:4">
      <c r="D88" s="12"/>
    </row>
    <row r="89" spans="4:4">
      <c r="D89" s="12"/>
    </row>
    <row r="90" spans="4:4">
      <c r="D90" s="12"/>
    </row>
    <row r="91" spans="4:4">
      <c r="D91" s="12"/>
    </row>
    <row r="92" spans="4:4">
      <c r="D92" s="12"/>
    </row>
  </sheetData>
  <sheetProtection selectLockedCells="1"/>
  <customSheetViews>
    <customSheetView guid="{3672BE6D-DA44-4F84-8755-BB725FE2CB85}" showPageBreaks="1" printArea="1" topLeftCell="A4">
      <selection activeCell="E16" sqref="E15:F16"/>
      <pageMargins left="0.75" right="0.75" top="1" bottom="1" header="0.5" footer="0.5"/>
      <pageSetup orientation="portrait" horizontalDpi="4294967292" r:id="rId1"/>
      <headerFooter alignWithMargins="0">
        <oddFooter>&amp;C&amp;F  &amp;A</oddFooter>
      </headerFooter>
    </customSheetView>
    <customSheetView guid="{81E76056-C85E-436A-854B-2AA07CAC339A}" topLeftCell="A4">
      <selection activeCell="E16" sqref="E15:F16"/>
      <pageMargins left="0.75" right="0.75" top="1" bottom="1" header="0.5" footer="0.5"/>
      <pageSetup orientation="portrait" horizontalDpi="4294967292" r:id="rId2"/>
      <headerFooter alignWithMargins="0">
        <oddFooter>&amp;C&amp;F  &amp;A</oddFooter>
      </headerFooter>
    </customSheetView>
    <customSheetView guid="{F63CD59A-FA97-46A3-B647-4BF9D9A9FE4F}" showPageBreaks="1" printArea="1" topLeftCell="A4">
      <selection activeCell="E16" sqref="E15:F16"/>
      <pageMargins left="0.75" right="0.75" top="1" bottom="1" header="0.5" footer="0.5"/>
      <pageSetup orientation="portrait" horizontalDpi="4294967292" r:id="rId3"/>
      <headerFooter alignWithMargins="0">
        <oddFooter>&amp;C&amp;F  &amp;A</oddFooter>
      </headerFooter>
    </customSheetView>
  </customSheetViews>
  <mergeCells count="2">
    <mergeCell ref="I14:L14"/>
    <mergeCell ref="I17:L17"/>
  </mergeCells>
  <phoneticPr fontId="0" type="noConversion"/>
  <pageMargins left="0.75" right="0.75" top="1" bottom="1" header="0.5" footer="0.5"/>
  <pageSetup orientation="portrait" horizontalDpi="4294967292" r:id="rId4"/>
  <headerFooter alignWithMargins="0">
    <oddFooter>&amp;C&amp;F  &amp;A</oddFooter>
  </headerFooter>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28FCD-CE1B-481D-8ABB-8BAC78F26187}">
  <sheetPr>
    <tabColor theme="3" tint="0.39997558519241921"/>
  </sheetPr>
  <dimension ref="A6:DH139"/>
  <sheetViews>
    <sheetView showGridLines="0" tabSelected="1" topLeftCell="A33" zoomScale="115" zoomScaleNormal="115" workbookViewId="0">
      <selection activeCell="DI33" sqref="DI33"/>
    </sheetView>
  </sheetViews>
  <sheetFormatPr defaultColWidth="9.140625" defaultRowHeight="12.75"/>
  <cols>
    <col min="1" max="1" width="5.140625" style="31" customWidth="1"/>
    <col min="2" max="2" width="49.140625" style="31" customWidth="1"/>
    <col min="3" max="3" width="33.140625" style="37" customWidth="1"/>
    <col min="4" max="23" width="15.7109375" style="37" customWidth="1"/>
    <col min="24" max="103" width="15.7109375" style="31" hidden="1" customWidth="1"/>
    <col min="104" max="104" width="26.7109375" style="31" customWidth="1"/>
    <col min="105" max="105" width="84.42578125" style="31" customWidth="1"/>
    <col min="106" max="108" width="9.140625" style="31"/>
    <col min="109" max="109" width="9.140625" style="31" customWidth="1"/>
    <col min="110" max="110" width="9.140625" style="31"/>
    <col min="111" max="111" width="9.140625" style="31" customWidth="1"/>
    <col min="112" max="16384" width="9.140625" style="31"/>
  </cols>
  <sheetData>
    <row r="6" spans="1:111">
      <c r="DG6" s="130"/>
    </row>
    <row r="7" spans="1:111" ht="27.75">
      <c r="A7" s="358" t="s">
        <v>2954</v>
      </c>
      <c r="B7" s="288"/>
      <c r="C7" s="288"/>
      <c r="D7" s="288"/>
      <c r="E7" s="288"/>
      <c r="F7" s="288"/>
      <c r="G7" s="288"/>
      <c r="H7" s="288"/>
      <c r="I7" s="288"/>
      <c r="J7" s="288"/>
      <c r="L7" s="288"/>
      <c r="M7" s="288"/>
      <c r="N7" s="288"/>
      <c r="O7" s="288"/>
      <c r="P7" s="288"/>
      <c r="Q7" s="288"/>
      <c r="R7" s="288"/>
      <c r="S7" s="288"/>
      <c r="T7" s="288"/>
      <c r="U7" s="288"/>
      <c r="V7" s="288"/>
      <c r="W7" s="288"/>
      <c r="X7" s="288"/>
      <c r="Y7" s="288"/>
      <c r="Z7" s="288"/>
      <c r="AA7" s="288"/>
      <c r="AB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G7" s="130"/>
    </row>
    <row r="8" spans="1:111" ht="27.75">
      <c r="A8" s="358" t="s">
        <v>195</v>
      </c>
      <c r="B8" s="288"/>
      <c r="C8" s="288"/>
      <c r="D8" s="288"/>
      <c r="E8" s="288"/>
      <c r="F8" s="288"/>
      <c r="G8" s="288"/>
      <c r="H8" s="288"/>
      <c r="I8" s="288"/>
      <c r="J8" s="288"/>
      <c r="L8" s="288"/>
      <c r="M8" s="288"/>
      <c r="N8" s="288"/>
      <c r="O8" s="288"/>
      <c r="P8" s="288"/>
      <c r="Q8" s="288"/>
      <c r="R8" s="288"/>
      <c r="S8" s="288"/>
      <c r="T8" s="288"/>
      <c r="U8" s="288"/>
      <c r="V8" s="288"/>
      <c r="W8" s="288"/>
      <c r="X8" s="288"/>
      <c r="Y8" s="288"/>
      <c r="Z8" s="288"/>
      <c r="AA8" s="288"/>
      <c r="AB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G8" s="130"/>
    </row>
    <row r="9" spans="1:111" ht="18">
      <c r="A9" s="359" t="str">
        <f>'Svc Line Rev (1)'!A9</f>
        <v>Fiscal Year 2025 (July 1, 2024 through June 30, 2025)</v>
      </c>
      <c r="B9" s="363"/>
      <c r="C9" s="363"/>
      <c r="D9" s="363"/>
      <c r="E9" s="363"/>
      <c r="F9" s="363"/>
      <c r="G9" s="363"/>
      <c r="H9" s="363"/>
      <c r="I9" s="363"/>
      <c r="J9" s="363"/>
      <c r="L9" s="363"/>
      <c r="M9" s="363"/>
      <c r="N9" s="363"/>
      <c r="O9" s="363"/>
      <c r="P9" s="363"/>
      <c r="Q9" s="363"/>
      <c r="R9" s="363"/>
      <c r="S9" s="363"/>
      <c r="T9" s="363"/>
      <c r="U9" s="363"/>
      <c r="V9" s="363"/>
      <c r="W9" s="363"/>
      <c r="X9" s="363"/>
      <c r="Y9" s="363"/>
      <c r="Z9" s="363"/>
      <c r="AA9" s="363"/>
      <c r="AB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c r="CD9" s="363"/>
      <c r="CE9" s="363"/>
      <c r="CF9" s="363"/>
      <c r="CG9" s="363"/>
      <c r="CH9" s="363"/>
      <c r="CI9" s="363"/>
      <c r="CJ9" s="363"/>
      <c r="CK9" s="363"/>
      <c r="CL9" s="363"/>
      <c r="CM9" s="363"/>
      <c r="CN9" s="363"/>
      <c r="CO9" s="363"/>
      <c r="CP9" s="363"/>
      <c r="CQ9" s="363"/>
      <c r="CR9" s="363"/>
      <c r="CS9" s="363"/>
      <c r="CT9" s="363"/>
      <c r="CU9" s="363"/>
      <c r="CV9" s="363"/>
      <c r="CW9" s="363"/>
      <c r="CX9" s="363"/>
      <c r="CY9" s="363"/>
      <c r="CZ9" s="363"/>
      <c r="DA9" s="363"/>
      <c r="DC9" s="130"/>
      <c r="DG9" s="357"/>
    </row>
    <row r="10" spans="1:111" ht="18" hidden="1">
      <c r="A10" s="359">
        <f>'Svc Line Rev (1)'!D32</f>
        <v>0</v>
      </c>
      <c r="B10" s="363"/>
      <c r="C10" s="363"/>
      <c r="D10" s="363"/>
      <c r="E10" s="363"/>
      <c r="F10" s="363"/>
      <c r="G10" s="363"/>
      <c r="H10" s="363"/>
      <c r="I10" s="363"/>
      <c r="J10" s="363"/>
      <c r="L10" s="363"/>
      <c r="M10" s="363"/>
      <c r="N10" s="363"/>
      <c r="O10" s="363"/>
      <c r="P10" s="363"/>
      <c r="Q10" s="363"/>
      <c r="R10" s="363"/>
      <c r="S10" s="363"/>
      <c r="T10" s="363"/>
      <c r="U10" s="363"/>
      <c r="V10" s="363"/>
      <c r="W10" s="363"/>
      <c r="X10" s="363"/>
      <c r="Y10" s="363"/>
      <c r="Z10" s="363"/>
      <c r="AA10" s="363"/>
      <c r="AB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3"/>
      <c r="BS10" s="363"/>
      <c r="BT10" s="363"/>
      <c r="BU10" s="363"/>
      <c r="BV10" s="363"/>
      <c r="BW10" s="363"/>
      <c r="BX10" s="363"/>
      <c r="BY10" s="363"/>
      <c r="BZ10" s="363"/>
      <c r="CA10" s="363"/>
      <c r="CB10" s="363"/>
      <c r="CC10" s="363"/>
      <c r="CD10" s="363"/>
      <c r="CE10" s="363"/>
      <c r="CF10" s="363"/>
      <c r="CG10" s="363"/>
      <c r="CH10" s="363"/>
      <c r="CI10" s="363"/>
      <c r="CJ10" s="363"/>
      <c r="CK10" s="363"/>
      <c r="CL10" s="363"/>
      <c r="CM10" s="363"/>
      <c r="CN10" s="363"/>
      <c r="CO10" s="363"/>
      <c r="CP10" s="363"/>
      <c r="CQ10" s="363"/>
      <c r="CR10" s="363"/>
      <c r="CS10" s="363"/>
      <c r="CT10" s="363"/>
      <c r="CU10" s="363"/>
      <c r="CV10" s="363"/>
      <c r="CW10" s="363"/>
      <c r="CX10" s="363"/>
      <c r="CY10" s="363"/>
      <c r="CZ10" s="363"/>
      <c r="DA10" s="363"/>
      <c r="DG10" s="130"/>
    </row>
    <row r="11" spans="1:111" ht="18">
      <c r="A11" s="342"/>
      <c r="B11" s="342"/>
      <c r="C11" s="342"/>
      <c r="D11" s="342"/>
      <c r="E11" s="342"/>
      <c r="F11" s="342"/>
      <c r="G11" s="342"/>
      <c r="H11" s="342"/>
      <c r="I11" s="342"/>
      <c r="J11" s="342"/>
      <c r="K11" s="130"/>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342"/>
      <c r="BO11" s="342"/>
      <c r="BP11" s="342"/>
      <c r="BQ11" s="342"/>
      <c r="BR11" s="342"/>
      <c r="BS11" s="342"/>
      <c r="BT11" s="342"/>
      <c r="BU11" s="342"/>
      <c r="BV11" s="342"/>
      <c r="BW11" s="342"/>
      <c r="BX11" s="342"/>
      <c r="BY11" s="342"/>
      <c r="BZ11" s="342"/>
      <c r="CA11" s="342"/>
      <c r="CB11" s="342"/>
      <c r="CC11" s="342"/>
      <c r="CD11" s="342"/>
      <c r="CE11" s="342"/>
      <c r="CF11" s="342"/>
      <c r="CG11" s="342"/>
      <c r="CH11" s="342"/>
      <c r="CI11" s="342"/>
      <c r="CJ11" s="342"/>
      <c r="CK11" s="342"/>
      <c r="CL11" s="342"/>
      <c r="CM11" s="342"/>
      <c r="CN11" s="342"/>
      <c r="CO11" s="342"/>
      <c r="CP11" s="342"/>
      <c r="CQ11" s="342"/>
      <c r="CR11" s="342"/>
      <c r="CS11" s="342"/>
      <c r="CT11" s="342"/>
      <c r="CU11" s="342"/>
      <c r="CV11" s="342"/>
      <c r="CW11" s="342"/>
      <c r="CX11" s="342"/>
      <c r="CY11" s="342"/>
      <c r="CZ11" s="342"/>
      <c r="DA11" s="342"/>
      <c r="DG11" s="130"/>
    </row>
    <row r="12" spans="1:111">
      <c r="I12"/>
      <c r="J12"/>
      <c r="K12" s="130"/>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G12" s="130"/>
    </row>
    <row r="13" spans="1:111">
      <c r="A13" s="265" t="s">
        <v>2942</v>
      </c>
      <c r="B13" s="177"/>
      <c r="C13" s="177"/>
      <c r="D13" s="177"/>
      <c r="E13" s="177"/>
      <c r="F13" s="177"/>
      <c r="G13" s="177"/>
      <c r="H13" s="178"/>
      <c r="I13"/>
      <c r="J13"/>
      <c r="K13" s="130"/>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s="1"/>
      <c r="DG13" s="130"/>
    </row>
    <row r="14" spans="1:111">
      <c r="A14" s="118"/>
      <c r="B14" s="117"/>
      <c r="C14" s="117"/>
      <c r="D14" s="117"/>
      <c r="E14" s="117"/>
      <c r="F14" s="117"/>
      <c r="G14" s="117"/>
      <c r="H14" s="119"/>
      <c r="I14"/>
      <c r="J14"/>
      <c r="K14" s="130"/>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s="1"/>
      <c r="DG14" s="130"/>
    </row>
    <row r="15" spans="1:111">
      <c r="A15" s="267" t="s">
        <v>227</v>
      </c>
      <c r="B15" s="117"/>
      <c r="C15" s="117"/>
      <c r="D15" s="117"/>
      <c r="E15" s="117"/>
      <c r="F15" s="117"/>
      <c r="G15" s="117"/>
      <c r="H15" s="119"/>
      <c r="I15"/>
      <c r="J15"/>
      <c r="K15"/>
      <c r="S15" s="198"/>
      <c r="T15" s="198"/>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s="1"/>
      <c r="DG15" s="130"/>
    </row>
    <row r="16" spans="1:111">
      <c r="A16" s="267" t="s">
        <v>3404</v>
      </c>
      <c r="B16" s="117"/>
      <c r="C16" s="117"/>
      <c r="D16" s="117"/>
      <c r="E16" s="117"/>
      <c r="F16" s="117"/>
      <c r="G16" s="117"/>
      <c r="H16" s="119"/>
      <c r="I16"/>
      <c r="J16"/>
      <c r="K16"/>
      <c r="R16" s="31"/>
      <c r="S16" s="1"/>
      <c r="T16" s="1"/>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row>
    <row r="17" spans="1:112">
      <c r="A17" s="267" t="s">
        <v>3403</v>
      </c>
      <c r="B17" s="117"/>
      <c r="C17" s="117"/>
      <c r="D17" s="117"/>
      <c r="E17" s="117"/>
      <c r="F17" s="117"/>
      <c r="G17" s="117"/>
      <c r="H17" s="119"/>
      <c r="I17"/>
      <c r="J17"/>
      <c r="K17"/>
      <c r="R17" s="31"/>
      <c r="S17" s="1"/>
      <c r="T17" s="1"/>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row>
    <row r="18" spans="1:112" ht="30.75" customHeight="1">
      <c r="A18" s="736" t="s">
        <v>3405</v>
      </c>
      <c r="B18" s="737"/>
      <c r="C18" s="737"/>
      <c r="D18" s="737"/>
      <c r="E18" s="737"/>
      <c r="F18" s="737"/>
      <c r="G18" s="737"/>
      <c r="H18" s="738"/>
      <c r="I18"/>
      <c r="J18"/>
      <c r="K18"/>
      <c r="R18" s="31"/>
      <c r="S18" s="1"/>
      <c r="T18" s="1"/>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G18" s="130"/>
      <c r="DH18" s="288"/>
    </row>
    <row r="19" spans="1:112" ht="27.75">
      <c r="B19" s="197"/>
      <c r="C19" s="1"/>
      <c r="D19" s="1"/>
      <c r="E19" s="1"/>
      <c r="F19" s="1"/>
      <c r="G19" s="1"/>
      <c r="H19" s="1"/>
      <c r="I19"/>
      <c r="J19"/>
      <c r="K19"/>
      <c r="R19" s="31"/>
      <c r="S19" s="1"/>
      <c r="T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G19" s="130"/>
      <c r="DH19" s="288"/>
    </row>
    <row r="20" spans="1:112" ht="18">
      <c r="I20"/>
      <c r="J20"/>
      <c r="K20"/>
      <c r="R20" s="31"/>
      <c r="S20" s="1"/>
      <c r="T20" s="1"/>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G20" s="130"/>
      <c r="DH20" s="363"/>
    </row>
    <row r="21" spans="1:112" ht="18">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G21" s="130"/>
      <c r="DH21" s="363"/>
    </row>
    <row r="22" spans="1:112" ht="13.5" customHeight="1"/>
    <row r="23" spans="1:112" ht="12.75" customHeight="1">
      <c r="C23" s="634" t="s">
        <v>191</v>
      </c>
      <c r="D23" s="630" t="str">
        <f>'Svc Line Rev (1)'!$B$71</f>
        <v>Add Service Line 1</v>
      </c>
      <c r="E23" s="630" t="str">
        <f>'Svc Line Rev (1)'!$B$72</f>
        <v>Add Service Line 2</v>
      </c>
      <c r="F23" s="630" t="str">
        <f>'Svc Line Rev (1)'!$B$73</f>
        <v>Add Service Line 3</v>
      </c>
      <c r="G23" s="630" t="str">
        <f>'Svc Line Rev (1)'!$B$74</f>
        <v>Add Service Line 4</v>
      </c>
      <c r="H23" s="630" t="str">
        <f>'Svc Line Rev (1)'!$B$75</f>
        <v>Add Service Line 5</v>
      </c>
      <c r="I23" s="630" t="str">
        <f>'Svc Line Rev (1)'!$B$76</f>
        <v>Add Service Line 6</v>
      </c>
      <c r="J23" s="630" t="str">
        <f>'Svc Line Rev (1)'!$B$77</f>
        <v>Add Service Line 7</v>
      </c>
      <c r="K23" s="630" t="str">
        <f>'Svc Line Rev (1)'!$B$78</f>
        <v>Add Service Line 8</v>
      </c>
      <c r="L23" s="630" t="str">
        <f>'Svc Line Rev (1)'!$B$79</f>
        <v>Add Service Line 9</v>
      </c>
      <c r="M23" s="630" t="str">
        <f>'Svc Line Rev (1)'!$B$80</f>
        <v>Add Service Line 10</v>
      </c>
      <c r="N23" s="630" t="str">
        <f>'Svc Line Rev (1)'!$B$81</f>
        <v>Add Service Line 11</v>
      </c>
      <c r="O23" s="630" t="str">
        <f>'Svc Line Rev (1)'!$B$82</f>
        <v>Add Service Line 12</v>
      </c>
      <c r="P23" s="630" t="str">
        <f>'Svc Line Rev (1)'!$B$83</f>
        <v>Add Service Line 13</v>
      </c>
      <c r="Q23" s="630" t="str">
        <f>'Svc Line Rev (1)'!$B$84</f>
        <v>Add Service Line 14</v>
      </c>
      <c r="R23" s="630" t="str">
        <f>'Svc Line Rev (1)'!$B$85</f>
        <v>Add Service Line 15</v>
      </c>
      <c r="S23" s="630" t="str">
        <f>'Svc Line Rev (1)'!$B$86</f>
        <v>Add Service Line 16</v>
      </c>
      <c r="T23" s="630" t="str">
        <f>'Svc Line Rev (1)'!$B$87</f>
        <v>Add Service Line 17</v>
      </c>
      <c r="U23" s="630" t="str">
        <f>'Svc Line Rev (1)'!$B$88</f>
        <v>Add Service Line 18</v>
      </c>
      <c r="V23" s="630" t="str">
        <f>'Svc Line Rev (1)'!$B$89</f>
        <v>Add Service Line 19</v>
      </c>
      <c r="W23" s="630" t="str">
        <f>'Svc Line Rev (1)'!$B$90</f>
        <v>Add Service Line 20</v>
      </c>
      <c r="X23" s="630" t="str">
        <f>'Svc Line Rev (1)'!$B$91</f>
        <v>Add Service Line 21</v>
      </c>
      <c r="Y23" s="630" t="str">
        <f>'Svc Line Rev (1)'!$B$92</f>
        <v>Add Service Line 22</v>
      </c>
      <c r="Z23" s="630" t="str">
        <f>'Svc Line Rev (1)'!$B$93</f>
        <v>Add Service Line 23</v>
      </c>
      <c r="AA23" s="630" t="str">
        <f>'Svc Line Rev (1)'!$B$94</f>
        <v>Add Service Line 24</v>
      </c>
      <c r="AB23" s="630" t="str">
        <f>'Svc Line Rev (1)'!$B$95</f>
        <v>Add Service Line 25</v>
      </c>
      <c r="AC23" s="630" t="str">
        <f>'Svc Line Rev (1)'!$B$96</f>
        <v>Add Service Line 26</v>
      </c>
      <c r="AD23" s="630" t="str">
        <f>'Svc Line Rev (1)'!$B$97</f>
        <v>Add Service Line 27</v>
      </c>
      <c r="AE23" s="630" t="str">
        <f>'Svc Line Rev (1)'!$B$98</f>
        <v>Add Service Line 28</v>
      </c>
      <c r="AF23" s="630" t="str">
        <f>'Svc Line Rev (1)'!$B$99</f>
        <v>Add Service Line 29</v>
      </c>
      <c r="AG23" s="630" t="str">
        <f>'Svc Line Rev (1)'!$B$100</f>
        <v>Add Service Line 30</v>
      </c>
      <c r="AH23" s="630" t="str">
        <f>'Svc Line Rev (1)'!$B$101</f>
        <v>Add Service Line 31</v>
      </c>
      <c r="AI23" s="630" t="str">
        <f>'Svc Line Rev (1)'!$B$102</f>
        <v>Add Service Line 32</v>
      </c>
      <c r="AJ23" s="630" t="str">
        <f>'Svc Line Rev (1)'!$B$103</f>
        <v>Add Service Line 33</v>
      </c>
      <c r="AK23" s="630" t="str">
        <f>'Svc Line Rev (1)'!$B$104</f>
        <v>Add Service Line 34</v>
      </c>
      <c r="AL23" s="630" t="str">
        <f>'Svc Line Rev (1)'!$B$105</f>
        <v>Add Service Line 35</v>
      </c>
      <c r="AM23" s="630" t="str">
        <f>'Svc Line Rev (1)'!$B$106</f>
        <v>Add Service Line 36</v>
      </c>
      <c r="AN23" s="630" t="str">
        <f>'Svc Line Rev (1)'!$B$107</f>
        <v>Add Service Line 37</v>
      </c>
      <c r="AO23" s="630" t="str">
        <f>'Svc Line Rev (1)'!$B$108</f>
        <v>Add Service Line 38</v>
      </c>
      <c r="AP23" s="630" t="str">
        <f>'Svc Line Rev (1)'!$B$109</f>
        <v>Add Service Line 39</v>
      </c>
      <c r="AQ23" s="630" t="str">
        <f>'Svc Line Rev (1)'!B110</f>
        <v>Add Service Line 40</v>
      </c>
      <c r="AR23" s="630" t="str">
        <f>'Svc Line Rev (1)'!B111</f>
        <v>Add Service Line 41</v>
      </c>
      <c r="AS23" s="630" t="str">
        <f>'Svc Line Rev (1)'!B112</f>
        <v>Add Service Line 42</v>
      </c>
      <c r="AT23" s="630" t="str">
        <f>'Svc Line Rev (1)'!B113</f>
        <v>Add Service Line 43</v>
      </c>
      <c r="AU23" s="630" t="str">
        <f>'Svc Line Rev (1)'!B114</f>
        <v>Add Service Line 44</v>
      </c>
      <c r="AV23" s="630" t="str">
        <f>'Svc Line Rev (1)'!B115</f>
        <v>Add Service Line 45</v>
      </c>
      <c r="AW23" s="630" t="str">
        <f>'Svc Line Rev (1)'!B116</f>
        <v>Add Service Line 46</v>
      </c>
      <c r="AX23" s="630" t="str">
        <f>'Svc Line Rev (1)'!$B117</f>
        <v>Add Service Line 47</v>
      </c>
      <c r="AY23" s="630" t="str">
        <f>'Svc Line Rev (1)'!$B118</f>
        <v>Add Service Line 48</v>
      </c>
      <c r="AZ23" s="630" t="str">
        <f>'Svc Line Rev (1)'!$B119</f>
        <v>Add Service Line 49</v>
      </c>
      <c r="BA23" s="630" t="str">
        <f>'Svc Line Rev (1)'!$B120</f>
        <v>Add Service Line 50</v>
      </c>
      <c r="BB23" s="630" t="str">
        <f>'Svc Line Rev (1)'!$B121</f>
        <v>Add Service Line 51</v>
      </c>
      <c r="BC23" s="630" t="str">
        <f>'Svc Line Rev (1)'!$B122</f>
        <v>Add Service Line 52</v>
      </c>
      <c r="BD23" s="630" t="str">
        <f>'Svc Line Rev (1)'!$B123</f>
        <v>Add Service Line 53</v>
      </c>
      <c r="BE23" s="630" t="str">
        <f>'Svc Line Rev (1)'!$B124</f>
        <v>Add Service Line 54</v>
      </c>
      <c r="BF23" s="630" t="str">
        <f>'Svc Line Rev (1)'!$B125</f>
        <v>Add Service Line 55</v>
      </c>
      <c r="BG23" s="630" t="str">
        <f>'Svc Line Rev (1)'!$B126</f>
        <v>Add Service Line 56</v>
      </c>
      <c r="BH23" s="630" t="str">
        <f>'Svc Line Rev (1)'!$B127</f>
        <v>Add Service Line 57</v>
      </c>
      <c r="BI23" s="630" t="str">
        <f>'Svc Line Rev (1)'!$B128</f>
        <v>Add Service Line 58</v>
      </c>
      <c r="BJ23" s="630" t="str">
        <f>'Svc Line Rev (1)'!$B129</f>
        <v>Add Service Line 59</v>
      </c>
      <c r="BK23" s="630" t="str">
        <f>'Svc Line Rev (1)'!$B130</f>
        <v>Add Service Line 60</v>
      </c>
      <c r="BL23" s="630" t="str">
        <f>'Svc Line Rev (1)'!$B131</f>
        <v>Add Service Line 61</v>
      </c>
      <c r="BM23" s="630" t="str">
        <f>'Svc Line Rev (1)'!$B132</f>
        <v>Add Service Line 62</v>
      </c>
      <c r="BN23" s="630" t="str">
        <f>'Svc Line Rev (1)'!$B133</f>
        <v>Add Service Line 63</v>
      </c>
      <c r="BO23" s="630" t="str">
        <f>'Svc Line Rev (1)'!$B134</f>
        <v>Add Service Line 64</v>
      </c>
      <c r="BP23" s="630" t="str">
        <f>'Svc Line Rev (1)'!$B135</f>
        <v>Add Service Line 65</v>
      </c>
      <c r="BQ23" s="630" t="str">
        <f>'Svc Line Rev (1)'!$B136</f>
        <v>Add Service Line 66</v>
      </c>
      <c r="BR23" s="630" t="str">
        <f>'Svc Line Rev (1)'!$B137</f>
        <v>Add Service Line 67</v>
      </c>
      <c r="BS23" s="630" t="str">
        <f>'Svc Line Rev (1)'!$B138</f>
        <v>Add Service Line 68</v>
      </c>
      <c r="BT23" s="630" t="str">
        <f>'Svc Line Rev (1)'!$B139</f>
        <v>Add Service Line 69</v>
      </c>
      <c r="BU23" s="630" t="str">
        <f>'Svc Line Rev (1)'!$B140</f>
        <v>Add Service Line 70</v>
      </c>
      <c r="BV23" s="630" t="str">
        <f>'Svc Line Rev (1)'!$B141</f>
        <v>Add Service Line 71</v>
      </c>
      <c r="BW23" s="630" t="str">
        <f>'Svc Line Rev (1)'!$B142</f>
        <v>Add Service Line 72</v>
      </c>
      <c r="BX23" s="630" t="str">
        <f>'Svc Line Rev (1)'!$B143</f>
        <v>Add Service Line 73</v>
      </c>
      <c r="BY23" s="630" t="str">
        <f>'Svc Line Rev (1)'!$B144</f>
        <v>Add Service Line 74</v>
      </c>
      <c r="BZ23" s="630" t="str">
        <f>'Svc Line Rev (1)'!$B145</f>
        <v>Add Service Line 75</v>
      </c>
      <c r="CA23" s="630" t="str">
        <f>'Svc Line Rev (1)'!$B146</f>
        <v>Add Service Line 76</v>
      </c>
      <c r="CB23" s="630" t="str">
        <f>'Svc Line Rev (1)'!$B147</f>
        <v>Add Service Line 77</v>
      </c>
      <c r="CC23" s="630" t="str">
        <f>'Svc Line Rev (1)'!$B148</f>
        <v>Add Service Line 78</v>
      </c>
      <c r="CD23" s="630" t="str">
        <f>'Svc Line Rev (1)'!$B149</f>
        <v>Add Service Line 79</v>
      </c>
      <c r="CE23" s="630" t="str">
        <f>'Svc Line Rev (1)'!$B150</f>
        <v>Add Service Line 80</v>
      </c>
      <c r="CF23" s="630" t="str">
        <f>'Svc Line Rev (1)'!$B151</f>
        <v>Add Service Line 81</v>
      </c>
      <c r="CG23" s="630" t="str">
        <f>'Svc Line Rev (1)'!$B152</f>
        <v>Add Service Line 82</v>
      </c>
      <c r="CH23" s="630" t="str">
        <f>'Svc Line Rev (1)'!$B153</f>
        <v>Add Service Line 83</v>
      </c>
      <c r="CI23" s="630" t="str">
        <f>'Svc Line Rev (1)'!$B154</f>
        <v>Add Service Line 84</v>
      </c>
      <c r="CJ23" s="630" t="str">
        <f>'Svc Line Rev (1)'!$B155</f>
        <v>Add Service Line 85</v>
      </c>
      <c r="CK23" s="630" t="str">
        <f>'Svc Line Rev (1)'!$B156</f>
        <v>Add Service Line 86</v>
      </c>
      <c r="CL23" s="630" t="str">
        <f>'Svc Line Rev (1)'!$B157</f>
        <v>Add Service Line 87</v>
      </c>
      <c r="CM23" s="630" t="str">
        <f>'Svc Line Rev (1)'!$B158</f>
        <v>Add Service Line 88</v>
      </c>
      <c r="CN23" s="630" t="str">
        <f>'Svc Line Rev (1)'!$B159</f>
        <v>Add Service Line 89</v>
      </c>
      <c r="CO23" s="630" t="str">
        <f>'Svc Line Rev (1)'!$B160</f>
        <v>Add Service Line 90</v>
      </c>
      <c r="CP23" s="630" t="str">
        <f>'Svc Line Rev (1)'!$B161</f>
        <v>Add Service Line 91</v>
      </c>
      <c r="CQ23" s="630" t="str">
        <f>'Svc Line Rev (1)'!$B162</f>
        <v>Add Service Line 92</v>
      </c>
      <c r="CR23" s="630" t="str">
        <f>'Svc Line Rev (1)'!$B163</f>
        <v>Add Service Line 93</v>
      </c>
      <c r="CS23" s="630" t="str">
        <f>'Svc Line Rev (1)'!$B164</f>
        <v>Add Service Line 94</v>
      </c>
      <c r="CT23" s="630" t="str">
        <f>'Svc Line Rev (1)'!$B165</f>
        <v>Add Service Line 95</v>
      </c>
      <c r="CU23" s="630" t="str">
        <f>'Svc Line Rev (1)'!$B166</f>
        <v>Add Service Line 96</v>
      </c>
      <c r="CV23" s="630" t="str">
        <f>'Svc Line Rev (1)'!$B167</f>
        <v>Add Service Line 97</v>
      </c>
      <c r="CW23" s="630" t="str">
        <f>'Svc Line Rev (1)'!$B168</f>
        <v>Add Service Line 98</v>
      </c>
      <c r="CX23" s="630" t="str">
        <f>'Svc Line Rev (1)'!$B169</f>
        <v>Add Service Line 99</v>
      </c>
      <c r="CY23" s="630" t="str">
        <f>'Svc Line Rev (1)'!$B170</f>
        <v>Add Service Line 100</v>
      </c>
      <c r="CZ23" s="632" t="s">
        <v>16</v>
      </c>
      <c r="DA23" s="629" t="s">
        <v>190</v>
      </c>
    </row>
    <row r="24" spans="1:112">
      <c r="A24" s="31" t="s">
        <v>0</v>
      </c>
      <c r="C24" s="635"/>
      <c r="D24" s="631"/>
      <c r="E24" s="631"/>
      <c r="F24" s="631"/>
      <c r="G24" s="631"/>
      <c r="H24" s="631"/>
      <c r="I24" s="631"/>
      <c r="J24" s="631"/>
      <c r="K24" s="631"/>
      <c r="L24" s="631"/>
      <c r="M24" s="631"/>
      <c r="N24" s="631"/>
      <c r="O24" s="631"/>
      <c r="P24" s="631"/>
      <c r="Q24" s="631"/>
      <c r="R24" s="631"/>
      <c r="S24" s="631"/>
      <c r="T24" s="631"/>
      <c r="U24" s="631"/>
      <c r="V24" s="631"/>
      <c r="W24" s="631"/>
      <c r="X24" s="631"/>
      <c r="Y24" s="631"/>
      <c r="Z24" s="631"/>
      <c r="AA24" s="631"/>
      <c r="AB24" s="631"/>
      <c r="AC24" s="631"/>
      <c r="AD24" s="631"/>
      <c r="AE24" s="631"/>
      <c r="AF24" s="631"/>
      <c r="AG24" s="631"/>
      <c r="AH24" s="631"/>
      <c r="AI24" s="631"/>
      <c r="AJ24" s="631"/>
      <c r="AK24" s="631"/>
      <c r="AL24" s="631"/>
      <c r="AM24" s="631"/>
      <c r="AN24" s="631"/>
      <c r="AO24" s="631"/>
      <c r="AP24" s="631"/>
      <c r="AQ24" s="631"/>
      <c r="AR24" s="631"/>
      <c r="AS24" s="631"/>
      <c r="AT24" s="631"/>
      <c r="AU24" s="631"/>
      <c r="AV24" s="631"/>
      <c r="AW24" s="631"/>
      <c r="AX24" s="631"/>
      <c r="AY24" s="631"/>
      <c r="AZ24" s="631"/>
      <c r="BA24" s="631"/>
      <c r="BB24" s="631"/>
      <c r="BC24" s="631"/>
      <c r="BD24" s="631"/>
      <c r="BE24" s="631"/>
      <c r="BF24" s="631"/>
      <c r="BG24" s="631"/>
      <c r="BH24" s="631"/>
      <c r="BI24" s="631"/>
      <c r="BJ24" s="631"/>
      <c r="BK24" s="631"/>
      <c r="BL24" s="631"/>
      <c r="BM24" s="631"/>
      <c r="BN24" s="631"/>
      <c r="BO24" s="631"/>
      <c r="BP24" s="631"/>
      <c r="BQ24" s="631"/>
      <c r="BR24" s="631"/>
      <c r="BS24" s="631"/>
      <c r="BT24" s="631"/>
      <c r="BU24" s="631"/>
      <c r="BV24" s="631"/>
      <c r="BW24" s="631"/>
      <c r="BX24" s="631"/>
      <c r="BY24" s="631"/>
      <c r="BZ24" s="631"/>
      <c r="CA24" s="631"/>
      <c r="CB24" s="631"/>
      <c r="CC24" s="631"/>
      <c r="CD24" s="631"/>
      <c r="CE24" s="631"/>
      <c r="CF24" s="631"/>
      <c r="CG24" s="631"/>
      <c r="CH24" s="631"/>
      <c r="CI24" s="631"/>
      <c r="CJ24" s="631"/>
      <c r="CK24" s="631"/>
      <c r="CL24" s="631"/>
      <c r="CM24" s="631"/>
      <c r="CN24" s="631"/>
      <c r="CO24" s="631"/>
      <c r="CP24" s="631"/>
      <c r="CQ24" s="631"/>
      <c r="CR24" s="631"/>
      <c r="CS24" s="631"/>
      <c r="CT24" s="631"/>
      <c r="CU24" s="631"/>
      <c r="CV24" s="631"/>
      <c r="CW24" s="631"/>
      <c r="CX24" s="631"/>
      <c r="CY24" s="631"/>
      <c r="CZ24" s="633"/>
      <c r="DA24" s="590"/>
    </row>
    <row r="25" spans="1:112" ht="12.75" customHeight="1">
      <c r="B25" s="31" t="s">
        <v>0</v>
      </c>
      <c r="C25" s="635"/>
      <c r="D25" s="631"/>
      <c r="E25" s="631"/>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1"/>
      <c r="AK25" s="631"/>
      <c r="AL25" s="631"/>
      <c r="AM25" s="631"/>
      <c r="AN25" s="631"/>
      <c r="AO25" s="631"/>
      <c r="AP25" s="631"/>
      <c r="AQ25" s="631"/>
      <c r="AR25" s="631"/>
      <c r="AS25" s="631"/>
      <c r="AT25" s="631"/>
      <c r="AU25" s="631"/>
      <c r="AV25" s="631"/>
      <c r="AW25" s="631"/>
      <c r="AX25" s="631"/>
      <c r="AY25" s="631"/>
      <c r="AZ25" s="631"/>
      <c r="BA25" s="631"/>
      <c r="BB25" s="631"/>
      <c r="BC25" s="631"/>
      <c r="BD25" s="631"/>
      <c r="BE25" s="631"/>
      <c r="BF25" s="631"/>
      <c r="BG25" s="631"/>
      <c r="BH25" s="631"/>
      <c r="BI25" s="631"/>
      <c r="BJ25" s="631"/>
      <c r="BK25" s="631"/>
      <c r="BL25" s="631"/>
      <c r="BM25" s="631"/>
      <c r="BN25" s="631"/>
      <c r="BO25" s="631"/>
      <c r="BP25" s="631"/>
      <c r="BQ25" s="631"/>
      <c r="BR25" s="631"/>
      <c r="BS25" s="631"/>
      <c r="BT25" s="631"/>
      <c r="BU25" s="631"/>
      <c r="BV25" s="631"/>
      <c r="BW25" s="631"/>
      <c r="BX25" s="631"/>
      <c r="BY25" s="631"/>
      <c r="BZ25" s="631"/>
      <c r="CA25" s="631"/>
      <c r="CB25" s="631"/>
      <c r="CC25" s="631"/>
      <c r="CD25" s="631"/>
      <c r="CE25" s="631"/>
      <c r="CF25" s="631"/>
      <c r="CG25" s="631"/>
      <c r="CH25" s="631"/>
      <c r="CI25" s="631"/>
      <c r="CJ25" s="631"/>
      <c r="CK25" s="631"/>
      <c r="CL25" s="631"/>
      <c r="CM25" s="631"/>
      <c r="CN25" s="631"/>
      <c r="CO25" s="631"/>
      <c r="CP25" s="631"/>
      <c r="CQ25" s="631"/>
      <c r="CR25" s="631"/>
      <c r="CS25" s="631"/>
      <c r="CT25" s="631"/>
      <c r="CU25" s="631"/>
      <c r="CV25" s="631"/>
      <c r="CW25" s="631"/>
      <c r="CX25" s="631"/>
      <c r="CY25" s="631"/>
      <c r="CZ25" s="633"/>
      <c r="DA25" s="591"/>
    </row>
    <row r="26" spans="1:112" ht="21.75" customHeight="1" thickBot="1">
      <c r="A26" s="82" t="s">
        <v>3397</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row>
    <row r="27" spans="1:112" ht="18.75" customHeight="1" thickTop="1">
      <c r="A27" s="271" t="s">
        <v>3117</v>
      </c>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row>
    <row r="28" spans="1:112">
      <c r="B28" s="199" t="s">
        <v>3243</v>
      </c>
      <c r="C28" s="371">
        <f>'Salaries Pd (3)'!GZ76</f>
        <v>0</v>
      </c>
      <c r="D28" s="372">
        <f>'Salaries Pd (3)'!I78</f>
        <v>0</v>
      </c>
      <c r="E28" s="372">
        <f>'Salaries Pd (3)'!K76</f>
        <v>0</v>
      </c>
      <c r="F28" s="372">
        <f>'Salaries Pd (3)'!M76</f>
        <v>0</v>
      </c>
      <c r="G28" s="372">
        <f>'Salaries Pd (3)'!O76</f>
        <v>0</v>
      </c>
      <c r="H28" s="372">
        <f>'Salaries Pd (3)'!Q76</f>
        <v>0</v>
      </c>
      <c r="I28" s="372">
        <f>'Salaries Pd (3)'!S76</f>
        <v>0</v>
      </c>
      <c r="J28" s="372">
        <f>'Salaries Pd (3)'!U76</f>
        <v>0</v>
      </c>
      <c r="K28" s="372">
        <f>'Salaries Pd (3)'!W76</f>
        <v>0</v>
      </c>
      <c r="L28" s="372">
        <f>'Salaries Pd (3)'!Y76</f>
        <v>0</v>
      </c>
      <c r="M28" s="372">
        <f>'Salaries Pd (3)'!AA76</f>
        <v>0</v>
      </c>
      <c r="N28" s="372">
        <f>'Salaries Pd (3)'!AC76</f>
        <v>0</v>
      </c>
      <c r="O28" s="372">
        <f>'Salaries Pd (3)'!AE76</f>
        <v>0</v>
      </c>
      <c r="P28" s="372">
        <f>'Salaries Pd (3)'!AG76</f>
        <v>0</v>
      </c>
      <c r="Q28" s="372">
        <f>'Salaries Pd (3)'!AI76</f>
        <v>0</v>
      </c>
      <c r="R28" s="372">
        <f>'Salaries Pd (3)'!AK76</f>
        <v>0</v>
      </c>
      <c r="S28" s="372">
        <f>'Salaries Pd (3)'!AM76</f>
        <v>0</v>
      </c>
      <c r="T28" s="372">
        <f>'Salaries Pd (3)'!AO76</f>
        <v>0</v>
      </c>
      <c r="U28" s="372">
        <f>'Salaries Pd (3)'!AQ76</f>
        <v>0</v>
      </c>
      <c r="V28" s="372">
        <f>'Salaries Pd (3)'!AS76</f>
        <v>0</v>
      </c>
      <c r="W28" s="372">
        <f>'Salaries Pd (3)'!AU76</f>
        <v>0</v>
      </c>
      <c r="X28" s="372">
        <f>'Salaries Pd (3)'!AW76</f>
        <v>0</v>
      </c>
      <c r="Y28" s="372">
        <f>'Salaries Pd (3)'!AY76</f>
        <v>0</v>
      </c>
      <c r="Z28" s="372">
        <f>'Salaries Pd (3)'!BA76</f>
        <v>0</v>
      </c>
      <c r="AA28" s="372">
        <f>'Salaries Pd (3)'!BC76</f>
        <v>0</v>
      </c>
      <c r="AB28" s="372">
        <f>'Salaries Pd (3)'!BE76</f>
        <v>0</v>
      </c>
      <c r="AC28" s="372">
        <f>'Salaries Pd (3)'!BG76</f>
        <v>0</v>
      </c>
      <c r="AD28" s="372">
        <f>'Salaries Pd (3)'!BI76</f>
        <v>0</v>
      </c>
      <c r="AE28" s="372">
        <f>'Salaries Pd (3)'!BK76</f>
        <v>0</v>
      </c>
      <c r="AF28" s="372">
        <f>'Salaries Pd (3)'!BM76</f>
        <v>0</v>
      </c>
      <c r="AG28" s="372">
        <f>'Salaries Pd (3)'!BO76</f>
        <v>0</v>
      </c>
      <c r="AH28" s="372">
        <f>'Salaries Pd (3)'!BQ76</f>
        <v>0</v>
      </c>
      <c r="AI28" s="372">
        <f>'Salaries Pd (3)'!BS76</f>
        <v>0</v>
      </c>
      <c r="AJ28" s="372">
        <f>'Salaries Pd (3)'!BU76</f>
        <v>0</v>
      </c>
      <c r="AK28" s="372">
        <f>'Salaries Pd (3)'!BW76</f>
        <v>0</v>
      </c>
      <c r="AL28" s="372">
        <f>'Salaries Pd (3)'!BY76</f>
        <v>0</v>
      </c>
      <c r="AM28" s="372">
        <f>'Salaries Pd (3)'!CA76</f>
        <v>0</v>
      </c>
      <c r="AN28" s="372">
        <f>'Salaries Pd (3)'!CC76</f>
        <v>0</v>
      </c>
      <c r="AO28" s="372">
        <f>'Salaries Pd (3)'!CE76</f>
        <v>0</v>
      </c>
      <c r="AP28" s="372">
        <f>'Salaries Pd (3)'!CG76</f>
        <v>0</v>
      </c>
      <c r="AQ28" s="372">
        <f>'Salaries Pd (3)'!CI76</f>
        <v>0</v>
      </c>
      <c r="AR28" s="372">
        <f>'Salaries Pd (3)'!CK76</f>
        <v>0</v>
      </c>
      <c r="AS28" s="372">
        <f>'Salaries Pd (3)'!CM76</f>
        <v>0</v>
      </c>
      <c r="AT28" s="372">
        <f>'Salaries Pd (3)'!CO76</f>
        <v>0</v>
      </c>
      <c r="AU28" s="372">
        <f>'Salaries Pd (3)'!CQ76</f>
        <v>0</v>
      </c>
      <c r="AV28" s="372">
        <f>'Salaries Pd (3)'!CS76</f>
        <v>0</v>
      </c>
      <c r="AW28" s="372">
        <f>'Salaries Pd (3)'!CU76</f>
        <v>0</v>
      </c>
      <c r="AX28" s="372">
        <f>'Salaries Pd (3)'!CW76</f>
        <v>0</v>
      </c>
      <c r="AY28" s="512">
        <f>'Salaries Pd (3)'!CY76</f>
        <v>0</v>
      </c>
      <c r="AZ28" s="512">
        <f>'Salaries Pd (3)'!DA76</f>
        <v>0</v>
      </c>
      <c r="BA28" s="512">
        <f>'Salaries Pd (3)'!DC76</f>
        <v>0</v>
      </c>
      <c r="BB28" s="512">
        <f>'Salaries Pd (3)'!DE76</f>
        <v>0</v>
      </c>
      <c r="BC28" s="512">
        <f>'Salaries Pd (3)'!DG76</f>
        <v>0</v>
      </c>
      <c r="BD28" s="512">
        <f>'Salaries Pd (3)'!DI76</f>
        <v>0</v>
      </c>
      <c r="BE28" s="512">
        <f>'Salaries Pd (3)'!DK76</f>
        <v>0</v>
      </c>
      <c r="BF28" s="512">
        <f>'Salaries Pd (3)'!DM76</f>
        <v>0</v>
      </c>
      <c r="BG28" s="512">
        <f>'Salaries Pd (3)'!DO76</f>
        <v>0</v>
      </c>
      <c r="BH28" s="512">
        <f>'Salaries Pd (3)'!DQ76</f>
        <v>0</v>
      </c>
      <c r="BI28" s="512">
        <f>'Salaries Pd (3)'!DS76</f>
        <v>0</v>
      </c>
      <c r="BJ28" s="512">
        <f>'Salaries Pd (3)'!DU76</f>
        <v>0</v>
      </c>
      <c r="BK28" s="512">
        <f>'Salaries Pd (3)'!DW76</f>
        <v>0</v>
      </c>
      <c r="BL28" s="512">
        <f>'Salaries Pd (3)'!DY76</f>
        <v>0</v>
      </c>
      <c r="BM28" s="512">
        <f>'Salaries Pd (3)'!EA76</f>
        <v>0</v>
      </c>
      <c r="BN28" s="512">
        <f>'Salaries Pd (3)'!EC76</f>
        <v>0</v>
      </c>
      <c r="BO28" s="512">
        <f>'Salaries Pd (3)'!EE76</f>
        <v>0</v>
      </c>
      <c r="BP28" s="512">
        <f>'Salaries Pd (3)'!EG76</f>
        <v>0</v>
      </c>
      <c r="BQ28" s="512">
        <f>'Salaries Pd (3)'!EI76</f>
        <v>0</v>
      </c>
      <c r="BR28" s="512">
        <f>'Salaries Pd (3)'!EK76</f>
        <v>0</v>
      </c>
      <c r="BS28" s="512">
        <f>'Salaries Pd (3)'!EM76</f>
        <v>0</v>
      </c>
      <c r="BT28" s="512">
        <f>'Salaries Pd (3)'!EO76</f>
        <v>0</v>
      </c>
      <c r="BU28" s="512">
        <f>'Salaries Pd (3)'!EQ76</f>
        <v>0</v>
      </c>
      <c r="BV28" s="512">
        <f>'Salaries Pd (3)'!ES76</f>
        <v>0</v>
      </c>
      <c r="BW28" s="512">
        <f>'Salaries Pd (3)'!EU76</f>
        <v>0</v>
      </c>
      <c r="BX28" s="512">
        <f>'Salaries Pd (3)'!EW76</f>
        <v>0</v>
      </c>
      <c r="BY28" s="512">
        <f>'Salaries Pd (3)'!EY76</f>
        <v>0</v>
      </c>
      <c r="BZ28" s="512">
        <f>'Salaries Pd (3)'!FA76</f>
        <v>0</v>
      </c>
      <c r="CA28" s="512">
        <f>'Salaries Pd (3)'!FC76</f>
        <v>0</v>
      </c>
      <c r="CB28" s="512">
        <f>'Salaries Pd (3)'!FE76</f>
        <v>0</v>
      </c>
      <c r="CC28" s="512">
        <f>'Salaries Pd (3)'!FG76</f>
        <v>0</v>
      </c>
      <c r="CD28" s="512">
        <f>'Salaries Pd (3)'!FI76</f>
        <v>0</v>
      </c>
      <c r="CE28" s="512">
        <f>'Salaries Pd (3)'!FK76</f>
        <v>0</v>
      </c>
      <c r="CF28" s="512">
        <f>'Salaries Pd (3)'!FM76</f>
        <v>0</v>
      </c>
      <c r="CG28" s="512">
        <f>'Salaries Pd (3)'!FO76</f>
        <v>0</v>
      </c>
      <c r="CH28" s="512">
        <f>'Salaries Pd (3)'!FQ76</f>
        <v>0</v>
      </c>
      <c r="CI28" s="512">
        <f>'Salaries Pd (3)'!FS76</f>
        <v>0</v>
      </c>
      <c r="CJ28" s="512">
        <f>'Salaries Pd (3)'!FU76</f>
        <v>0</v>
      </c>
      <c r="CK28" s="512">
        <f>'Salaries Pd (3)'!FW76</f>
        <v>0</v>
      </c>
      <c r="CL28" s="512">
        <f>'Salaries Pd (3)'!FY76</f>
        <v>0</v>
      </c>
      <c r="CM28" s="512">
        <f>'Salaries Pd (3)'!GA76</f>
        <v>0</v>
      </c>
      <c r="CN28" s="512">
        <f>'Salaries Pd (3)'!GC76</f>
        <v>0</v>
      </c>
      <c r="CO28" s="512">
        <f>'Salaries Pd (3)'!GE76</f>
        <v>0</v>
      </c>
      <c r="CP28" s="512">
        <f>'Salaries Pd (3)'!GG76</f>
        <v>0</v>
      </c>
      <c r="CQ28" s="512">
        <f>'Salaries Pd (3)'!GI76</f>
        <v>0</v>
      </c>
      <c r="CR28" s="512">
        <f>'Salaries Pd (3)'!GK76</f>
        <v>0</v>
      </c>
      <c r="CS28" s="512">
        <f>'Salaries Pd (3)'!GM76</f>
        <v>0</v>
      </c>
      <c r="CT28" s="512">
        <f>'Salaries Pd (3)'!GO76</f>
        <v>0</v>
      </c>
      <c r="CU28" s="512">
        <f>'Salaries Pd (3)'!GQ76</f>
        <v>0</v>
      </c>
      <c r="CV28" s="512">
        <f>'Salaries Pd (3)'!GS76</f>
        <v>0</v>
      </c>
      <c r="CW28" s="512">
        <f>'Salaries Pd (3)'!GU76</f>
        <v>0</v>
      </c>
      <c r="CX28" s="512">
        <f>'Salaries Pd (3)'!GW76</f>
        <v>0</v>
      </c>
      <c r="CY28" s="512">
        <f>'Salaries Pd (3)'!GY76</f>
        <v>0</v>
      </c>
      <c r="CZ28" s="372">
        <f>C28-(SUM(D28:CY28))</f>
        <v>0</v>
      </c>
      <c r="DA28" s="518"/>
    </row>
    <row r="29" spans="1:112">
      <c r="B29" s="346" t="s">
        <v>3244</v>
      </c>
      <c r="C29" s="373">
        <f>'Exp Pd (2)'!I84</f>
        <v>0</v>
      </c>
      <c r="D29" s="374">
        <f>'Exp Pd (2)'!J84</f>
        <v>0</v>
      </c>
      <c r="E29" s="374">
        <f>'Exp Pd (2)'!K84</f>
        <v>0</v>
      </c>
      <c r="F29" s="374">
        <f>'Exp Pd (2)'!L84</f>
        <v>0</v>
      </c>
      <c r="G29" s="374">
        <f>'Exp Pd (2)'!M84</f>
        <v>0</v>
      </c>
      <c r="H29" s="374">
        <f>'Exp Pd (2)'!N84</f>
        <v>0</v>
      </c>
      <c r="I29" s="374">
        <f>'Exp Pd (2)'!O84</f>
        <v>0</v>
      </c>
      <c r="J29" s="374">
        <f>'Exp Pd (2)'!P84</f>
        <v>0</v>
      </c>
      <c r="K29" s="374">
        <f>'Exp Pd (2)'!Q84</f>
        <v>0</v>
      </c>
      <c r="L29" s="374">
        <f>'Exp Pd (2)'!R84</f>
        <v>0</v>
      </c>
      <c r="M29" s="374">
        <f>'Exp Pd (2)'!S84</f>
        <v>0</v>
      </c>
      <c r="N29" s="374">
        <f>'Exp Pd (2)'!T84</f>
        <v>0</v>
      </c>
      <c r="O29" s="374">
        <f>'Exp Pd (2)'!U84</f>
        <v>0</v>
      </c>
      <c r="P29" s="374">
        <f>'Exp Pd (2)'!V84</f>
        <v>0</v>
      </c>
      <c r="Q29" s="374">
        <f>'Exp Pd (2)'!W84</f>
        <v>0</v>
      </c>
      <c r="R29" s="374">
        <f>'Exp Pd (2)'!X84</f>
        <v>0</v>
      </c>
      <c r="S29" s="374">
        <f>'Exp Pd (2)'!Y84</f>
        <v>0</v>
      </c>
      <c r="T29" s="374">
        <f>'Exp Pd (2)'!Z84</f>
        <v>0</v>
      </c>
      <c r="U29" s="374">
        <f>'Exp Pd (2)'!AA84</f>
        <v>0</v>
      </c>
      <c r="V29" s="374">
        <f>'Exp Pd (2)'!AB84</f>
        <v>0</v>
      </c>
      <c r="W29" s="374">
        <f>'Exp Pd (2)'!AC84</f>
        <v>0</v>
      </c>
      <c r="X29" s="374">
        <f>'Exp Pd (2)'!AD84</f>
        <v>0</v>
      </c>
      <c r="Y29" s="374">
        <f>'Exp Pd (2)'!AE84</f>
        <v>0</v>
      </c>
      <c r="Z29" s="374">
        <f>'Exp Pd (2)'!AF84</f>
        <v>0</v>
      </c>
      <c r="AA29" s="374">
        <f>'Exp Pd (2)'!AG84</f>
        <v>0</v>
      </c>
      <c r="AB29" s="374">
        <f>'Exp Pd (2)'!AH84</f>
        <v>0</v>
      </c>
      <c r="AC29" s="374">
        <f>'Exp Pd (2)'!AI84</f>
        <v>0</v>
      </c>
      <c r="AD29" s="374">
        <f>'Exp Pd (2)'!AJ84</f>
        <v>0</v>
      </c>
      <c r="AE29" s="374">
        <f>'Exp Pd (2)'!AK84</f>
        <v>0</v>
      </c>
      <c r="AF29" s="374">
        <f>'Exp Pd (2)'!AL84</f>
        <v>0</v>
      </c>
      <c r="AG29" s="374">
        <f>'Exp Pd (2)'!AM84</f>
        <v>0</v>
      </c>
      <c r="AH29" s="374">
        <f>'Exp Pd (2)'!AN84</f>
        <v>0</v>
      </c>
      <c r="AI29" s="374">
        <f>'Exp Pd (2)'!AO84</f>
        <v>0</v>
      </c>
      <c r="AJ29" s="374">
        <f>'Exp Pd (2)'!AP84</f>
        <v>0</v>
      </c>
      <c r="AK29" s="374">
        <f>'Exp Pd (2)'!AQ84</f>
        <v>0</v>
      </c>
      <c r="AL29" s="374">
        <f>'Exp Pd (2)'!AR84</f>
        <v>0</v>
      </c>
      <c r="AM29" s="374">
        <f>'Exp Pd (2)'!AS84</f>
        <v>0</v>
      </c>
      <c r="AN29" s="374">
        <f>'Exp Pd (2)'!AT84</f>
        <v>0</v>
      </c>
      <c r="AO29" s="374">
        <f>'Exp Pd (2)'!AU84</f>
        <v>0</v>
      </c>
      <c r="AP29" s="374">
        <f>'Exp Pd (2)'!AV84</f>
        <v>0</v>
      </c>
      <c r="AQ29" s="374">
        <f>'Exp Pd (2)'!AW84</f>
        <v>0</v>
      </c>
      <c r="AR29" s="374">
        <f>'Exp Pd (2)'!AX84</f>
        <v>0</v>
      </c>
      <c r="AS29" s="374">
        <f>'Exp Pd (2)'!AY84</f>
        <v>0</v>
      </c>
      <c r="AT29" s="374">
        <f>'Exp Pd (2)'!AZ84</f>
        <v>0</v>
      </c>
      <c r="AU29" s="374">
        <f>'Exp Pd (2)'!BA84</f>
        <v>0</v>
      </c>
      <c r="AV29" s="374">
        <f>'Exp Pd (2)'!BB84</f>
        <v>0</v>
      </c>
      <c r="AW29" s="374">
        <f>'Exp Pd (2)'!BC84</f>
        <v>0</v>
      </c>
      <c r="AX29" s="374">
        <f>'Exp Pd (2)'!BD84</f>
        <v>0</v>
      </c>
      <c r="AY29" s="374">
        <f>'Exp Pd (2)'!BE84</f>
        <v>0</v>
      </c>
      <c r="AZ29" s="374">
        <f>'Exp Pd (2)'!BF84</f>
        <v>0</v>
      </c>
      <c r="BA29" s="374">
        <f>'Exp Pd (2)'!BG84</f>
        <v>0</v>
      </c>
      <c r="BB29" s="374">
        <f>'Exp Pd (2)'!BH84</f>
        <v>0</v>
      </c>
      <c r="BC29" s="374">
        <f>'Exp Pd (2)'!BI84</f>
        <v>0</v>
      </c>
      <c r="BD29" s="374">
        <f>'Exp Pd (2)'!BJ84</f>
        <v>0</v>
      </c>
      <c r="BE29" s="374">
        <f>'Exp Pd (2)'!BK84</f>
        <v>0</v>
      </c>
      <c r="BF29" s="374">
        <f>'Exp Pd (2)'!BL84</f>
        <v>0</v>
      </c>
      <c r="BG29" s="374">
        <f>'Exp Pd (2)'!BM84</f>
        <v>0</v>
      </c>
      <c r="BH29" s="374">
        <f>'Exp Pd (2)'!BN84</f>
        <v>0</v>
      </c>
      <c r="BI29" s="374">
        <f>'Exp Pd (2)'!BO84</f>
        <v>0</v>
      </c>
      <c r="BJ29" s="374">
        <f>'Exp Pd (2)'!BP84</f>
        <v>0</v>
      </c>
      <c r="BK29" s="374">
        <f>'Exp Pd (2)'!BQ84</f>
        <v>0</v>
      </c>
      <c r="BL29" s="374">
        <f>'Exp Pd (2)'!BR84</f>
        <v>0</v>
      </c>
      <c r="BM29" s="374">
        <f>'Exp Pd (2)'!BS84</f>
        <v>0</v>
      </c>
      <c r="BN29" s="374">
        <f>'Exp Pd (2)'!BT84</f>
        <v>0</v>
      </c>
      <c r="BO29" s="374">
        <f>'Exp Pd (2)'!BU84</f>
        <v>0</v>
      </c>
      <c r="BP29" s="374">
        <f>'Exp Pd (2)'!BV84</f>
        <v>0</v>
      </c>
      <c r="BQ29" s="374">
        <f>'Exp Pd (2)'!BW84</f>
        <v>0</v>
      </c>
      <c r="BR29" s="374">
        <f>'Exp Pd (2)'!BX84</f>
        <v>0</v>
      </c>
      <c r="BS29" s="374">
        <f>'Exp Pd (2)'!BY84</f>
        <v>0</v>
      </c>
      <c r="BT29" s="374">
        <f>'Exp Pd (2)'!BZ84</f>
        <v>0</v>
      </c>
      <c r="BU29" s="374">
        <f>'Exp Pd (2)'!CA84</f>
        <v>0</v>
      </c>
      <c r="BV29" s="374">
        <f>'Exp Pd (2)'!CB84</f>
        <v>0</v>
      </c>
      <c r="BW29" s="374">
        <f>'Exp Pd (2)'!CC84</f>
        <v>0</v>
      </c>
      <c r="BX29" s="374">
        <f>'Exp Pd (2)'!CD84</f>
        <v>0</v>
      </c>
      <c r="BY29" s="374">
        <f>'Exp Pd (2)'!CE84</f>
        <v>0</v>
      </c>
      <c r="BZ29" s="374">
        <f>'Exp Pd (2)'!CF84</f>
        <v>0</v>
      </c>
      <c r="CA29" s="374">
        <f>'Exp Pd (2)'!CG84</f>
        <v>0</v>
      </c>
      <c r="CB29" s="374">
        <f>'Exp Pd (2)'!CH84</f>
        <v>0</v>
      </c>
      <c r="CC29" s="374">
        <f>'Exp Pd (2)'!CI84</f>
        <v>0</v>
      </c>
      <c r="CD29" s="374">
        <f>'Exp Pd (2)'!CJ84</f>
        <v>0</v>
      </c>
      <c r="CE29" s="374">
        <f>'Exp Pd (2)'!CK84</f>
        <v>0</v>
      </c>
      <c r="CF29" s="374">
        <f>'Exp Pd (2)'!CL84</f>
        <v>0</v>
      </c>
      <c r="CG29" s="374">
        <f>'Exp Pd (2)'!CM84</f>
        <v>0</v>
      </c>
      <c r="CH29" s="374">
        <f>'Exp Pd (2)'!CN84</f>
        <v>0</v>
      </c>
      <c r="CI29" s="374">
        <f>'Exp Pd (2)'!CO84</f>
        <v>0</v>
      </c>
      <c r="CJ29" s="374">
        <f>'Exp Pd (2)'!CP84</f>
        <v>0</v>
      </c>
      <c r="CK29" s="374">
        <f>'Exp Pd (2)'!CQ84</f>
        <v>0</v>
      </c>
      <c r="CL29" s="374">
        <f>'Exp Pd (2)'!CR84</f>
        <v>0</v>
      </c>
      <c r="CM29" s="374">
        <f>'Exp Pd (2)'!CS84</f>
        <v>0</v>
      </c>
      <c r="CN29" s="374">
        <f>'Exp Pd (2)'!CT84</f>
        <v>0</v>
      </c>
      <c r="CO29" s="374">
        <f>'Exp Pd (2)'!CU84</f>
        <v>0</v>
      </c>
      <c r="CP29" s="374">
        <f>'Exp Pd (2)'!CV84</f>
        <v>0</v>
      </c>
      <c r="CQ29" s="374">
        <f>'Exp Pd (2)'!CW84</f>
        <v>0</v>
      </c>
      <c r="CR29" s="374">
        <f>'Exp Pd (2)'!CX84</f>
        <v>0</v>
      </c>
      <c r="CS29" s="374">
        <f>'Exp Pd (2)'!CY84</f>
        <v>0</v>
      </c>
      <c r="CT29" s="374">
        <f>'Exp Pd (2)'!CZ84</f>
        <v>0</v>
      </c>
      <c r="CU29" s="374">
        <f>'Exp Pd (2)'!DA84</f>
        <v>0</v>
      </c>
      <c r="CV29" s="374">
        <f>'Exp Pd (2)'!DB84</f>
        <v>0</v>
      </c>
      <c r="CW29" s="374">
        <f>'Exp Pd (2)'!DC84</f>
        <v>0</v>
      </c>
      <c r="CX29" s="374">
        <f>'Exp Pd (2)'!DD84</f>
        <v>0</v>
      </c>
      <c r="CY29" s="374">
        <f>'Exp Pd (2)'!DE84</f>
        <v>0</v>
      </c>
      <c r="CZ29" s="375">
        <f>C29-(SUM(D29:CY29))</f>
        <v>0</v>
      </c>
      <c r="DA29" s="523"/>
    </row>
    <row r="30" spans="1:112">
      <c r="C30" s="240"/>
      <c r="D30" s="240"/>
      <c r="E30" s="240"/>
      <c r="F30" s="240"/>
      <c r="G30" s="240"/>
      <c r="H30" s="240"/>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44"/>
      <c r="AY30" s="344"/>
      <c r="AZ30" s="344"/>
      <c r="BA30" s="344"/>
      <c r="BB30" s="344"/>
      <c r="BC30" s="344"/>
      <c r="BD30" s="344"/>
      <c r="BE30" s="344"/>
      <c r="BF30" s="344"/>
      <c r="BG30" s="344"/>
      <c r="BH30" s="344"/>
      <c r="BI30" s="344"/>
      <c r="BJ30" s="344"/>
      <c r="BK30" s="344"/>
      <c r="BL30" s="344"/>
      <c r="BM30" s="344"/>
      <c r="BN30" s="344"/>
      <c r="BO30" s="344"/>
      <c r="BP30" s="344"/>
      <c r="BQ30" s="344"/>
      <c r="BR30" s="344"/>
      <c r="BS30" s="344"/>
      <c r="BT30" s="344"/>
      <c r="BU30" s="344"/>
      <c r="BV30" s="344"/>
      <c r="BW30" s="344"/>
      <c r="BX30" s="344"/>
      <c r="BY30" s="344"/>
      <c r="BZ30" s="344"/>
      <c r="CA30" s="344"/>
      <c r="CB30" s="344"/>
      <c r="CC30" s="344"/>
      <c r="CD30" s="344"/>
      <c r="CE30" s="344"/>
      <c r="CF30" s="344"/>
      <c r="CG30" s="344"/>
      <c r="CH30" s="344"/>
      <c r="CI30" s="344"/>
      <c r="CJ30" s="344"/>
      <c r="CK30" s="344"/>
      <c r="CL30" s="344"/>
      <c r="CM30" s="344"/>
      <c r="CN30" s="344"/>
      <c r="CO30" s="344"/>
      <c r="CP30" s="344"/>
      <c r="CQ30" s="344"/>
      <c r="CR30" s="344"/>
      <c r="CS30" s="344"/>
      <c r="CT30" s="344"/>
      <c r="CU30" s="344"/>
      <c r="CV30" s="344"/>
      <c r="CW30" s="344"/>
      <c r="CX30" s="344"/>
      <c r="CY30" s="344"/>
      <c r="CZ30" s="344"/>
    </row>
    <row r="31" spans="1:112">
      <c r="B31" s="345" t="s">
        <v>3118</v>
      </c>
      <c r="C31" s="376">
        <f>SUM(C28:C29)</f>
        <v>0</v>
      </c>
      <c r="D31" s="371">
        <f>SUM(D28:D29)</f>
        <v>0</v>
      </c>
      <c r="E31" s="371">
        <f t="shared" ref="E31:AO31" si="0">SUM(E28:E29)</f>
        <v>0</v>
      </c>
      <c r="F31" s="371">
        <f t="shared" si="0"/>
        <v>0</v>
      </c>
      <c r="G31" s="371">
        <f t="shared" si="0"/>
        <v>0</v>
      </c>
      <c r="H31" s="371">
        <f t="shared" si="0"/>
        <v>0</v>
      </c>
      <c r="I31" s="371">
        <f t="shared" si="0"/>
        <v>0</v>
      </c>
      <c r="J31" s="371">
        <f t="shared" si="0"/>
        <v>0</v>
      </c>
      <c r="K31" s="371">
        <f t="shared" si="0"/>
        <v>0</v>
      </c>
      <c r="L31" s="371">
        <f t="shared" si="0"/>
        <v>0</v>
      </c>
      <c r="M31" s="371">
        <f t="shared" si="0"/>
        <v>0</v>
      </c>
      <c r="N31" s="371">
        <f t="shared" si="0"/>
        <v>0</v>
      </c>
      <c r="O31" s="371">
        <f t="shared" si="0"/>
        <v>0</v>
      </c>
      <c r="P31" s="371">
        <f t="shared" si="0"/>
        <v>0</v>
      </c>
      <c r="Q31" s="371">
        <f t="shared" si="0"/>
        <v>0</v>
      </c>
      <c r="R31" s="371">
        <f t="shared" si="0"/>
        <v>0</v>
      </c>
      <c r="S31" s="371">
        <f t="shared" si="0"/>
        <v>0</v>
      </c>
      <c r="T31" s="371">
        <f t="shared" si="0"/>
        <v>0</v>
      </c>
      <c r="U31" s="371">
        <f t="shared" si="0"/>
        <v>0</v>
      </c>
      <c r="V31" s="371">
        <f t="shared" si="0"/>
        <v>0</v>
      </c>
      <c r="W31" s="371">
        <f t="shared" si="0"/>
        <v>0</v>
      </c>
      <c r="X31" s="371">
        <f t="shared" si="0"/>
        <v>0</v>
      </c>
      <c r="Y31" s="371">
        <f t="shared" si="0"/>
        <v>0</v>
      </c>
      <c r="Z31" s="371">
        <f t="shared" si="0"/>
        <v>0</v>
      </c>
      <c r="AA31" s="371">
        <f t="shared" si="0"/>
        <v>0</v>
      </c>
      <c r="AB31" s="371">
        <f t="shared" si="0"/>
        <v>0</v>
      </c>
      <c r="AC31" s="371">
        <f t="shared" si="0"/>
        <v>0</v>
      </c>
      <c r="AD31" s="371">
        <f t="shared" si="0"/>
        <v>0</v>
      </c>
      <c r="AE31" s="371">
        <f t="shared" si="0"/>
        <v>0</v>
      </c>
      <c r="AF31" s="371">
        <f t="shared" si="0"/>
        <v>0</v>
      </c>
      <c r="AG31" s="371">
        <f t="shared" si="0"/>
        <v>0</v>
      </c>
      <c r="AH31" s="371">
        <f t="shared" si="0"/>
        <v>0</v>
      </c>
      <c r="AI31" s="371">
        <f t="shared" si="0"/>
        <v>0</v>
      </c>
      <c r="AJ31" s="371">
        <f t="shared" si="0"/>
        <v>0</v>
      </c>
      <c r="AK31" s="371">
        <f t="shared" si="0"/>
        <v>0</v>
      </c>
      <c r="AL31" s="371">
        <f t="shared" si="0"/>
        <v>0</v>
      </c>
      <c r="AM31" s="371">
        <f t="shared" si="0"/>
        <v>0</v>
      </c>
      <c r="AN31" s="371">
        <f t="shared" si="0"/>
        <v>0</v>
      </c>
      <c r="AO31" s="371">
        <f t="shared" si="0"/>
        <v>0</v>
      </c>
      <c r="AP31" s="371">
        <f>SUM(AP28:AP29)</f>
        <v>0</v>
      </c>
      <c r="AQ31" s="371">
        <f>SUM(AQ28:AQ29)</f>
        <v>0</v>
      </c>
      <c r="AR31" s="371">
        <f t="shared" ref="AR31:AW31" si="1">SUM(AR28:AR29)</f>
        <v>0</v>
      </c>
      <c r="AS31" s="371">
        <f t="shared" si="1"/>
        <v>0</v>
      </c>
      <c r="AT31" s="371">
        <f t="shared" si="1"/>
        <v>0</v>
      </c>
      <c r="AU31" s="371">
        <f t="shared" si="1"/>
        <v>0</v>
      </c>
      <c r="AV31" s="371">
        <f t="shared" si="1"/>
        <v>0</v>
      </c>
      <c r="AW31" s="371">
        <f t="shared" si="1"/>
        <v>0</v>
      </c>
      <c r="AX31" s="371">
        <f>SUM(AX28:AX29)</f>
        <v>0</v>
      </c>
      <c r="AY31" s="371">
        <f t="shared" ref="AY31:CX31" si="2">SUM(AY28:AY29)</f>
        <v>0</v>
      </c>
      <c r="AZ31" s="371">
        <f t="shared" si="2"/>
        <v>0</v>
      </c>
      <c r="BA31" s="371">
        <f t="shared" si="2"/>
        <v>0</v>
      </c>
      <c r="BB31" s="371">
        <f t="shared" si="2"/>
        <v>0</v>
      </c>
      <c r="BC31" s="371">
        <f t="shared" si="2"/>
        <v>0</v>
      </c>
      <c r="BD31" s="371">
        <f t="shared" si="2"/>
        <v>0</v>
      </c>
      <c r="BE31" s="371">
        <f t="shared" si="2"/>
        <v>0</v>
      </c>
      <c r="BF31" s="371">
        <f t="shared" si="2"/>
        <v>0</v>
      </c>
      <c r="BG31" s="371">
        <f t="shared" si="2"/>
        <v>0</v>
      </c>
      <c r="BH31" s="371">
        <f t="shared" si="2"/>
        <v>0</v>
      </c>
      <c r="BI31" s="371">
        <f t="shared" si="2"/>
        <v>0</v>
      </c>
      <c r="BJ31" s="371">
        <f t="shared" si="2"/>
        <v>0</v>
      </c>
      <c r="BK31" s="371">
        <f t="shared" si="2"/>
        <v>0</v>
      </c>
      <c r="BL31" s="371">
        <f t="shared" si="2"/>
        <v>0</v>
      </c>
      <c r="BM31" s="371">
        <f t="shared" si="2"/>
        <v>0</v>
      </c>
      <c r="BN31" s="371">
        <f t="shared" si="2"/>
        <v>0</v>
      </c>
      <c r="BO31" s="371">
        <f t="shared" si="2"/>
        <v>0</v>
      </c>
      <c r="BP31" s="371">
        <f t="shared" si="2"/>
        <v>0</v>
      </c>
      <c r="BQ31" s="371">
        <f t="shared" si="2"/>
        <v>0</v>
      </c>
      <c r="BR31" s="371">
        <f t="shared" si="2"/>
        <v>0</v>
      </c>
      <c r="BS31" s="371">
        <f t="shared" si="2"/>
        <v>0</v>
      </c>
      <c r="BT31" s="371">
        <f t="shared" si="2"/>
        <v>0</v>
      </c>
      <c r="BU31" s="371">
        <f t="shared" si="2"/>
        <v>0</v>
      </c>
      <c r="BV31" s="371">
        <f t="shared" si="2"/>
        <v>0</v>
      </c>
      <c r="BW31" s="371">
        <f t="shared" si="2"/>
        <v>0</v>
      </c>
      <c r="BX31" s="371">
        <f t="shared" si="2"/>
        <v>0</v>
      </c>
      <c r="BY31" s="371">
        <f t="shared" si="2"/>
        <v>0</v>
      </c>
      <c r="BZ31" s="371">
        <f t="shared" si="2"/>
        <v>0</v>
      </c>
      <c r="CA31" s="371">
        <f t="shared" si="2"/>
        <v>0</v>
      </c>
      <c r="CB31" s="371">
        <f t="shared" si="2"/>
        <v>0</v>
      </c>
      <c r="CC31" s="371">
        <f t="shared" si="2"/>
        <v>0</v>
      </c>
      <c r="CD31" s="371">
        <f t="shared" si="2"/>
        <v>0</v>
      </c>
      <c r="CE31" s="371">
        <f t="shared" si="2"/>
        <v>0</v>
      </c>
      <c r="CF31" s="371">
        <f t="shared" si="2"/>
        <v>0</v>
      </c>
      <c r="CG31" s="371">
        <f t="shared" si="2"/>
        <v>0</v>
      </c>
      <c r="CH31" s="371">
        <f t="shared" si="2"/>
        <v>0</v>
      </c>
      <c r="CI31" s="371">
        <f t="shared" si="2"/>
        <v>0</v>
      </c>
      <c r="CJ31" s="371">
        <f t="shared" si="2"/>
        <v>0</v>
      </c>
      <c r="CK31" s="371">
        <f t="shared" si="2"/>
        <v>0</v>
      </c>
      <c r="CL31" s="371">
        <f t="shared" si="2"/>
        <v>0</v>
      </c>
      <c r="CM31" s="371">
        <f t="shared" si="2"/>
        <v>0</v>
      </c>
      <c r="CN31" s="371">
        <f t="shared" si="2"/>
        <v>0</v>
      </c>
      <c r="CO31" s="371">
        <f t="shared" si="2"/>
        <v>0</v>
      </c>
      <c r="CP31" s="371">
        <f t="shared" si="2"/>
        <v>0</v>
      </c>
      <c r="CQ31" s="371">
        <f t="shared" si="2"/>
        <v>0</v>
      </c>
      <c r="CR31" s="371">
        <f t="shared" si="2"/>
        <v>0</v>
      </c>
      <c r="CS31" s="371">
        <f t="shared" si="2"/>
        <v>0</v>
      </c>
      <c r="CT31" s="371">
        <f t="shared" si="2"/>
        <v>0</v>
      </c>
      <c r="CU31" s="371">
        <f t="shared" si="2"/>
        <v>0</v>
      </c>
      <c r="CV31" s="371">
        <f t="shared" si="2"/>
        <v>0</v>
      </c>
      <c r="CW31" s="371">
        <f t="shared" si="2"/>
        <v>0</v>
      </c>
      <c r="CX31" s="371">
        <f t="shared" si="2"/>
        <v>0</v>
      </c>
      <c r="CY31" s="371">
        <f>SUM(CY28:CY29)</f>
        <v>0</v>
      </c>
      <c r="CZ31" s="371">
        <f>SUM(CZ28:CZ29)</f>
        <v>0</v>
      </c>
      <c r="DA31" s="523"/>
    </row>
    <row r="32" spans="1:112">
      <c r="B32" s="1"/>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row>
    <row r="33" spans="1:112" ht="15.75">
      <c r="A33" s="271" t="s">
        <v>3226</v>
      </c>
      <c r="B33" s="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row>
    <row r="34" spans="1:112">
      <c r="B34" s="199" t="s">
        <v>3227</v>
      </c>
      <c r="C34" s="371">
        <f>'Salaries Pd (3)'!GZ77</f>
        <v>0</v>
      </c>
      <c r="D34" s="371">
        <f>'Salaries Pd (3)'!I77</f>
        <v>0</v>
      </c>
      <c r="E34" s="377">
        <f>'Salaries Pd (3)'!K77</f>
        <v>0</v>
      </c>
      <c r="F34" s="372">
        <f>'Salaries Pd (3)'!M77</f>
        <v>0</v>
      </c>
      <c r="G34" s="378">
        <f>'Salaries Pd (3)'!O77</f>
        <v>0</v>
      </c>
      <c r="H34" s="372">
        <f>'Salaries Pd (3)'!Q77</f>
        <v>0</v>
      </c>
      <c r="I34" s="372">
        <f>'Salaries Pd (3)'!S77</f>
        <v>0</v>
      </c>
      <c r="J34" s="372">
        <f>'Salaries Pd (3)'!U77</f>
        <v>0</v>
      </c>
      <c r="K34" s="372">
        <f>'Salaries Pd (3)'!W77</f>
        <v>0</v>
      </c>
      <c r="L34" s="372">
        <f>'Salaries Pd (3)'!Y77</f>
        <v>0</v>
      </c>
      <c r="M34" s="372">
        <f>'Salaries Pd (3)'!AA77</f>
        <v>0</v>
      </c>
      <c r="N34" s="372">
        <f>'Salaries Pd (3)'!AC77</f>
        <v>0</v>
      </c>
      <c r="O34" s="372">
        <f>'Salaries Pd (3)'!AE77</f>
        <v>0</v>
      </c>
      <c r="P34" s="372">
        <f>'Salaries Pd (3)'!AG77</f>
        <v>0</v>
      </c>
      <c r="Q34" s="372">
        <f>'Salaries Pd (3)'!AI77</f>
        <v>0</v>
      </c>
      <c r="R34" s="372">
        <f>'Salaries Pd (3)'!AK77</f>
        <v>0</v>
      </c>
      <c r="S34" s="372">
        <f>'Salaries Pd (3)'!AM77</f>
        <v>0</v>
      </c>
      <c r="T34" s="372">
        <f>'Salaries Pd (3)'!AO77</f>
        <v>0</v>
      </c>
      <c r="U34" s="372">
        <f>'Salaries Pd (3)'!AQ77</f>
        <v>0</v>
      </c>
      <c r="V34" s="372">
        <f>'Salaries Pd (3)'!AS77</f>
        <v>0</v>
      </c>
      <c r="W34" s="372">
        <f>'Salaries Pd (3)'!AU77</f>
        <v>0</v>
      </c>
      <c r="X34" s="372">
        <f>'Salaries Pd (3)'!AW77</f>
        <v>0</v>
      </c>
      <c r="Y34" s="372">
        <f>'Salaries Pd (3)'!AY77</f>
        <v>0</v>
      </c>
      <c r="Z34" s="372">
        <f>'Salaries Pd (3)'!BA77</f>
        <v>0</v>
      </c>
      <c r="AA34" s="372">
        <f>'Salaries Pd (3)'!BC77</f>
        <v>0</v>
      </c>
      <c r="AB34" s="372">
        <f>'Salaries Pd (3)'!BE77</f>
        <v>0</v>
      </c>
      <c r="AC34" s="372">
        <f>'Salaries Pd (3)'!BG77</f>
        <v>0</v>
      </c>
      <c r="AD34" s="372">
        <f>'Salaries Pd (3)'!BI77</f>
        <v>0</v>
      </c>
      <c r="AE34" s="372">
        <f>'Salaries Pd (3)'!BK77</f>
        <v>0</v>
      </c>
      <c r="AF34" s="372">
        <f>'Salaries Pd (3)'!BM77</f>
        <v>0</v>
      </c>
      <c r="AG34" s="372">
        <f>'Salaries Pd (3)'!BO77</f>
        <v>0</v>
      </c>
      <c r="AH34" s="372">
        <f>'Salaries Pd (3)'!BQ77</f>
        <v>0</v>
      </c>
      <c r="AI34" s="372">
        <f>'Salaries Pd (3)'!BS77</f>
        <v>0</v>
      </c>
      <c r="AJ34" s="372">
        <f>'Salaries Pd (3)'!BU77</f>
        <v>0</v>
      </c>
      <c r="AK34" s="372">
        <f>'Salaries Pd (3)'!BW77</f>
        <v>0</v>
      </c>
      <c r="AL34" s="372">
        <f>'Salaries Pd (3)'!BY77</f>
        <v>0</v>
      </c>
      <c r="AM34" s="372">
        <f>'Salaries Pd (3)'!CA77</f>
        <v>0</v>
      </c>
      <c r="AN34" s="372">
        <f>'Salaries Pd (3)'!CC77</f>
        <v>0</v>
      </c>
      <c r="AO34" s="372">
        <f>'Salaries Pd (3)'!CE77</f>
        <v>0</v>
      </c>
      <c r="AP34" s="372">
        <f>'Salaries Pd (3)'!CG77</f>
        <v>0</v>
      </c>
      <c r="AQ34" s="372">
        <f>'Salaries Pd (3)'!CI77</f>
        <v>0</v>
      </c>
      <c r="AR34" s="379">
        <f>'Salaries Pd (3)'!CK77</f>
        <v>0</v>
      </c>
      <c r="AS34" s="379">
        <f>'Salaries Pd (3)'!CM77</f>
        <v>0</v>
      </c>
      <c r="AT34" s="379">
        <f>'Salaries Pd (3)'!CO77</f>
        <v>0</v>
      </c>
      <c r="AU34" s="379">
        <f>'Salaries Pd (3)'!CQ77</f>
        <v>0</v>
      </c>
      <c r="AV34" s="379">
        <f>'Salaries Pd (3)'!CS77</f>
        <v>0</v>
      </c>
      <c r="AW34" s="379">
        <f>'Salaries Pd (3)'!CU77</f>
        <v>0</v>
      </c>
      <c r="AX34" s="379">
        <f>'Salaries Pd (3)'!CW77</f>
        <v>0</v>
      </c>
      <c r="AY34" s="512">
        <f>'Salaries Pd (3)'!CY77</f>
        <v>0</v>
      </c>
      <c r="AZ34" s="512">
        <f>'Salaries Pd (3)'!DA77</f>
        <v>0</v>
      </c>
      <c r="BA34" s="512">
        <f>'Salaries Pd (3)'!DC77</f>
        <v>0</v>
      </c>
      <c r="BB34" s="512">
        <f>'Salaries Pd (3)'!DE77</f>
        <v>0</v>
      </c>
      <c r="BC34" s="512">
        <f>'Salaries Pd (3)'!DG77</f>
        <v>0</v>
      </c>
      <c r="BD34" s="512">
        <f>'Salaries Pd (3)'!DI77</f>
        <v>0</v>
      </c>
      <c r="BE34" s="512">
        <f>'Salaries Pd (3)'!D77</f>
        <v>0</v>
      </c>
      <c r="BF34" s="512">
        <f>'Salaries Pd (3)'!DM77</f>
        <v>0</v>
      </c>
      <c r="BG34" s="512">
        <f>'Salaries Pd (3)'!DO77</f>
        <v>0</v>
      </c>
      <c r="BH34" s="512">
        <f>'Salaries Pd (3)'!DQ77</f>
        <v>0</v>
      </c>
      <c r="BI34" s="512">
        <f>'Salaries Pd (3)'!DS77</f>
        <v>0</v>
      </c>
      <c r="BJ34" s="512">
        <f>'Salaries Pd (3)'!DU77</f>
        <v>0</v>
      </c>
      <c r="BK34" s="512">
        <f>'Salaries Pd (3)'!DW77</f>
        <v>0</v>
      </c>
      <c r="BL34" s="512">
        <f>'Salaries Pd (3)'!DY77</f>
        <v>0</v>
      </c>
      <c r="BM34" s="512">
        <f>'Salaries Pd (3)'!EA77</f>
        <v>0</v>
      </c>
      <c r="BN34" s="512">
        <f>'Salaries Pd (3)'!EC77</f>
        <v>0</v>
      </c>
      <c r="BO34" s="512">
        <f>'Salaries Pd (3)'!EE77</f>
        <v>0</v>
      </c>
      <c r="BP34" s="512">
        <f>'Salaries Pd (3)'!EG77</f>
        <v>0</v>
      </c>
      <c r="BQ34" s="512">
        <f>'Salaries Pd (3)'!EI77</f>
        <v>0</v>
      </c>
      <c r="BR34" s="512">
        <f>'Salaries Pd (3)'!EK77</f>
        <v>0</v>
      </c>
      <c r="BS34" s="512">
        <f>'Salaries Pd (3)'!EM77</f>
        <v>0</v>
      </c>
      <c r="BT34" s="512">
        <f>'Salaries Pd (3)'!EO77</f>
        <v>0</v>
      </c>
      <c r="BU34" s="512">
        <f>'Salaries Pd (3)'!EQ77</f>
        <v>0</v>
      </c>
      <c r="BV34" s="512">
        <f>'Salaries Pd (3)'!ES77</f>
        <v>0</v>
      </c>
      <c r="BW34" s="512">
        <f>'Salaries Pd (3)'!EU77</f>
        <v>0</v>
      </c>
      <c r="BX34" s="512">
        <f>'Salaries Pd (3)'!EW77</f>
        <v>0</v>
      </c>
      <c r="BY34" s="512">
        <f>'Salaries Pd (3)'!EY77</f>
        <v>0</v>
      </c>
      <c r="BZ34" s="512">
        <f>'Salaries Pd (3)'!FA77</f>
        <v>0</v>
      </c>
      <c r="CA34" s="512">
        <f>'Salaries Pd (3)'!FC77</f>
        <v>0</v>
      </c>
      <c r="CB34" s="512">
        <f>'Salaries Pd (3)'!FE77</f>
        <v>0</v>
      </c>
      <c r="CC34" s="512">
        <f>'Salaries Pd (3)'!FG77</f>
        <v>0</v>
      </c>
      <c r="CD34" s="512">
        <f>'Salaries Pd (3)'!FI77</f>
        <v>0</v>
      </c>
      <c r="CE34" s="512">
        <f>'Salaries Pd (3)'!FK77</f>
        <v>0</v>
      </c>
      <c r="CF34" s="512">
        <f>'Salaries Pd (3)'!FM77</f>
        <v>0</v>
      </c>
      <c r="CG34" s="512">
        <f>'Salaries Pd (3)'!FO77</f>
        <v>0</v>
      </c>
      <c r="CH34" s="512">
        <f>'Salaries Pd (3)'!FQ77</f>
        <v>0</v>
      </c>
      <c r="CI34" s="512">
        <f>'Salaries Pd (3)'!FS77</f>
        <v>0</v>
      </c>
      <c r="CJ34" s="512">
        <f>'Salaries Pd (3)'!FU77</f>
        <v>0</v>
      </c>
      <c r="CK34" s="512">
        <f>'Salaries Pd (3)'!FW77</f>
        <v>0</v>
      </c>
      <c r="CL34" s="512">
        <f>'Salaries Pd (3)'!FY77</f>
        <v>0</v>
      </c>
      <c r="CM34" s="512">
        <f>'Salaries Pd (3)'!GA77</f>
        <v>0</v>
      </c>
      <c r="CN34" s="512">
        <f>'Salaries Pd (3)'!GC77</f>
        <v>0</v>
      </c>
      <c r="CO34" s="512">
        <f>'Salaries Pd (3)'!GE77</f>
        <v>0</v>
      </c>
      <c r="CP34" s="512">
        <f>'Salaries Pd (3)'!GG77</f>
        <v>0</v>
      </c>
      <c r="CQ34" s="512">
        <f>'Salaries Pd (3)'!GI77</f>
        <v>0</v>
      </c>
      <c r="CR34" s="512">
        <f>'Salaries Pd (3)'!GK77</f>
        <v>0</v>
      </c>
      <c r="CS34" s="512">
        <f>'Salaries Pd (3)'!GM77</f>
        <v>0</v>
      </c>
      <c r="CT34" s="512">
        <f>'Salaries Pd (3)'!GO77</f>
        <v>0</v>
      </c>
      <c r="CU34" s="512">
        <f>'Salaries Pd (3)'!GQ77</f>
        <v>0</v>
      </c>
      <c r="CV34" s="512">
        <f>'Salaries Pd (3)'!GS77</f>
        <v>0</v>
      </c>
      <c r="CW34" s="512">
        <f>'Salaries Pd (3)'!GU77</f>
        <v>0</v>
      </c>
      <c r="CX34" s="512">
        <f>'Salaries Pd (3)'!GW77</f>
        <v>0</v>
      </c>
      <c r="CY34" s="512">
        <f>'Salaries Pd (3)'!GY77</f>
        <v>0</v>
      </c>
      <c r="CZ34" s="379">
        <f>C34-(SUM(D34:CY34))</f>
        <v>0</v>
      </c>
      <c r="DA34" s="524"/>
      <c r="DB34" s="54"/>
      <c r="DC34" s="54"/>
      <c r="DD34" s="54"/>
      <c r="DE34" s="54"/>
      <c r="DF34" s="54"/>
      <c r="DG34" s="54"/>
      <c r="DH34" s="54"/>
    </row>
    <row r="35" spans="1:112" ht="12.75" customHeight="1">
      <c r="B35" s="272" t="s">
        <v>3228</v>
      </c>
      <c r="C35" s="380">
        <f>'Exp Pd (2)'!I85</f>
        <v>0</v>
      </c>
      <c r="D35" s="380">
        <f>'Exp Pd (2)'!J85</f>
        <v>0</v>
      </c>
      <c r="E35" s="380">
        <f>'Exp Pd (2)'!K85</f>
        <v>0</v>
      </c>
      <c r="F35" s="380">
        <f>'Exp Pd (2)'!L85</f>
        <v>0</v>
      </c>
      <c r="G35" s="380">
        <f>'Exp Pd (2)'!M85</f>
        <v>0</v>
      </c>
      <c r="H35" s="380">
        <f>'Exp Pd (2)'!N85</f>
        <v>0</v>
      </c>
      <c r="I35" s="380">
        <f>'Exp Pd (2)'!O85</f>
        <v>0</v>
      </c>
      <c r="J35" s="380">
        <f>'Exp Pd (2)'!P85</f>
        <v>0</v>
      </c>
      <c r="K35" s="380">
        <f>'Exp Pd (2)'!Q85</f>
        <v>0</v>
      </c>
      <c r="L35" s="380">
        <f>'Exp Pd (2)'!R85</f>
        <v>0</v>
      </c>
      <c r="M35" s="380">
        <f>'Exp Pd (2)'!S85</f>
        <v>0</v>
      </c>
      <c r="N35" s="380">
        <f>'Exp Pd (2)'!T85</f>
        <v>0</v>
      </c>
      <c r="O35" s="380">
        <f>'Exp Pd (2)'!U85</f>
        <v>0</v>
      </c>
      <c r="P35" s="380">
        <f>'Exp Pd (2)'!V85</f>
        <v>0</v>
      </c>
      <c r="Q35" s="380">
        <f>'Exp Pd (2)'!W85</f>
        <v>0</v>
      </c>
      <c r="R35" s="380">
        <f>'Exp Pd (2)'!X85</f>
        <v>0</v>
      </c>
      <c r="S35" s="380">
        <f>'Exp Pd (2)'!Y85</f>
        <v>0</v>
      </c>
      <c r="T35" s="380">
        <f>'Exp Pd (2)'!Z85</f>
        <v>0</v>
      </c>
      <c r="U35" s="380">
        <f>'Exp Pd (2)'!AA85</f>
        <v>0</v>
      </c>
      <c r="V35" s="380">
        <f>'Exp Pd (2)'!AB85</f>
        <v>0</v>
      </c>
      <c r="W35" s="380">
        <f>'Exp Pd (2)'!AC85</f>
        <v>0</v>
      </c>
      <c r="X35" s="380">
        <f>'Exp Pd (2)'!AD85</f>
        <v>0</v>
      </c>
      <c r="Y35" s="380">
        <f>'Exp Pd (2)'!AE85</f>
        <v>0</v>
      </c>
      <c r="Z35" s="380">
        <f>'Exp Pd (2)'!AF85</f>
        <v>0</v>
      </c>
      <c r="AA35" s="380">
        <f>'Exp Pd (2)'!AG85</f>
        <v>0</v>
      </c>
      <c r="AB35" s="380">
        <f>'Exp Pd (2)'!AH85</f>
        <v>0</v>
      </c>
      <c r="AC35" s="380">
        <f>'Exp Pd (2)'!AI85</f>
        <v>0</v>
      </c>
      <c r="AD35" s="380">
        <f>'Exp Pd (2)'!AJ85</f>
        <v>0</v>
      </c>
      <c r="AE35" s="380">
        <f>'Exp Pd (2)'!AK85</f>
        <v>0</v>
      </c>
      <c r="AF35" s="380">
        <f>'Exp Pd (2)'!AL85</f>
        <v>0</v>
      </c>
      <c r="AG35" s="380">
        <f>'Exp Pd (2)'!AM85</f>
        <v>0</v>
      </c>
      <c r="AH35" s="380">
        <f>'Exp Pd (2)'!AN85</f>
        <v>0</v>
      </c>
      <c r="AI35" s="380">
        <f>'Exp Pd (2)'!AO85</f>
        <v>0</v>
      </c>
      <c r="AJ35" s="380">
        <f>'Exp Pd (2)'!AP85</f>
        <v>0</v>
      </c>
      <c r="AK35" s="380">
        <f>'Exp Pd (2)'!AQ85</f>
        <v>0</v>
      </c>
      <c r="AL35" s="380">
        <f>'Exp Pd (2)'!AR85</f>
        <v>0</v>
      </c>
      <c r="AM35" s="380">
        <f>'Exp Pd (2)'!AS85</f>
        <v>0</v>
      </c>
      <c r="AN35" s="380">
        <f>'Exp Pd (2)'!AT85</f>
        <v>0</v>
      </c>
      <c r="AO35" s="380">
        <f>'Exp Pd (2)'!AU85</f>
        <v>0</v>
      </c>
      <c r="AP35" s="380">
        <f>'Exp Pd (2)'!AV85</f>
        <v>0</v>
      </c>
      <c r="AQ35" s="380">
        <f>'Exp Pd (2)'!AW85</f>
        <v>0</v>
      </c>
      <c r="AR35" s="380">
        <f>'Exp Pd (2)'!AX85</f>
        <v>0</v>
      </c>
      <c r="AS35" s="380">
        <f>'Exp Pd (2)'!AY85</f>
        <v>0</v>
      </c>
      <c r="AT35" s="380">
        <f>'Exp Pd (2)'!AZ85</f>
        <v>0</v>
      </c>
      <c r="AU35" s="380">
        <f>'Exp Pd (2)'!BA85</f>
        <v>0</v>
      </c>
      <c r="AV35" s="380">
        <f>'Exp Pd (2)'!BB85</f>
        <v>0</v>
      </c>
      <c r="AW35" s="380">
        <f>'Exp Pd (2)'!BC85</f>
        <v>0</v>
      </c>
      <c r="AX35" s="380">
        <f>'Exp Pd (2)'!BD85</f>
        <v>0</v>
      </c>
      <c r="AY35" s="380">
        <f>'Exp Pd (2)'!BE85</f>
        <v>0</v>
      </c>
      <c r="AZ35" s="380">
        <f>'Exp Pd (2)'!BF85</f>
        <v>0</v>
      </c>
      <c r="BA35" s="380">
        <f>'Exp Pd (2)'!BG85</f>
        <v>0</v>
      </c>
      <c r="BB35" s="380">
        <f>'Exp Pd (2)'!BH85</f>
        <v>0</v>
      </c>
      <c r="BC35" s="380">
        <f>'Exp Pd (2)'!BI85</f>
        <v>0</v>
      </c>
      <c r="BD35" s="380">
        <f>'Exp Pd (2)'!BJ85</f>
        <v>0</v>
      </c>
      <c r="BE35" s="380">
        <f>'Exp Pd (2)'!BK85</f>
        <v>0</v>
      </c>
      <c r="BF35" s="380">
        <f>'Exp Pd (2)'!BL85</f>
        <v>0</v>
      </c>
      <c r="BG35" s="380">
        <f>'Exp Pd (2)'!BM85</f>
        <v>0</v>
      </c>
      <c r="BH35" s="380">
        <f>'Exp Pd (2)'!BN85</f>
        <v>0</v>
      </c>
      <c r="BI35" s="380">
        <f>'Exp Pd (2)'!BO85</f>
        <v>0</v>
      </c>
      <c r="BJ35" s="380">
        <f>'Exp Pd (2)'!BP85</f>
        <v>0</v>
      </c>
      <c r="BK35" s="380">
        <f>'Exp Pd (2)'!BQ85</f>
        <v>0</v>
      </c>
      <c r="BL35" s="380">
        <f>'Exp Pd (2)'!BR85</f>
        <v>0</v>
      </c>
      <c r="BM35" s="380">
        <f>'Exp Pd (2)'!BS85</f>
        <v>0</v>
      </c>
      <c r="BN35" s="380">
        <f>'Exp Pd (2)'!BT85</f>
        <v>0</v>
      </c>
      <c r="BO35" s="380">
        <f>'Exp Pd (2)'!BU85</f>
        <v>0</v>
      </c>
      <c r="BP35" s="380">
        <f>'Exp Pd (2)'!BV85</f>
        <v>0</v>
      </c>
      <c r="BQ35" s="380">
        <f>'Exp Pd (2)'!BW85</f>
        <v>0</v>
      </c>
      <c r="BR35" s="380">
        <f>'Exp Pd (2)'!BX85</f>
        <v>0</v>
      </c>
      <c r="BS35" s="380">
        <f>'Exp Pd (2)'!BY85</f>
        <v>0</v>
      </c>
      <c r="BT35" s="380">
        <f>'Exp Pd (2)'!BZ85</f>
        <v>0</v>
      </c>
      <c r="BU35" s="380">
        <f>'Exp Pd (2)'!CA85</f>
        <v>0</v>
      </c>
      <c r="BV35" s="380">
        <f>'Exp Pd (2)'!CB85</f>
        <v>0</v>
      </c>
      <c r="BW35" s="380">
        <f>'Exp Pd (2)'!CC85</f>
        <v>0</v>
      </c>
      <c r="BX35" s="380">
        <f>'Exp Pd (2)'!CD85</f>
        <v>0</v>
      </c>
      <c r="BY35" s="380">
        <f>'Exp Pd (2)'!CE85</f>
        <v>0</v>
      </c>
      <c r="BZ35" s="380">
        <f>'Exp Pd (2)'!CF85</f>
        <v>0</v>
      </c>
      <c r="CA35" s="380">
        <f>'Exp Pd (2)'!CG85</f>
        <v>0</v>
      </c>
      <c r="CB35" s="380">
        <f>'Exp Pd (2)'!CH85</f>
        <v>0</v>
      </c>
      <c r="CC35" s="380">
        <f>'Exp Pd (2)'!CI85</f>
        <v>0</v>
      </c>
      <c r="CD35" s="380">
        <f>'Exp Pd (2)'!CJ85</f>
        <v>0</v>
      </c>
      <c r="CE35" s="380">
        <f>'Exp Pd (2)'!CK85</f>
        <v>0</v>
      </c>
      <c r="CF35" s="380">
        <f>'Exp Pd (2)'!CL85</f>
        <v>0</v>
      </c>
      <c r="CG35" s="380">
        <f>'Exp Pd (2)'!CM85</f>
        <v>0</v>
      </c>
      <c r="CH35" s="380">
        <f>'Exp Pd (2)'!CN85</f>
        <v>0</v>
      </c>
      <c r="CI35" s="380">
        <f>'Exp Pd (2)'!CO85</f>
        <v>0</v>
      </c>
      <c r="CJ35" s="380">
        <f>'Exp Pd (2)'!CP85</f>
        <v>0</v>
      </c>
      <c r="CK35" s="380">
        <f>'Exp Pd (2)'!CQ85</f>
        <v>0</v>
      </c>
      <c r="CL35" s="380">
        <f>'Exp Pd (2)'!CR85</f>
        <v>0</v>
      </c>
      <c r="CM35" s="380">
        <f>'Exp Pd (2)'!CS85</f>
        <v>0</v>
      </c>
      <c r="CN35" s="380">
        <f>'Exp Pd (2)'!CT85</f>
        <v>0</v>
      </c>
      <c r="CO35" s="380">
        <f>'Exp Pd (2)'!CU85</f>
        <v>0</v>
      </c>
      <c r="CP35" s="380">
        <f>'Exp Pd (2)'!CV85</f>
        <v>0</v>
      </c>
      <c r="CQ35" s="380">
        <f>'Exp Pd (2)'!CW85</f>
        <v>0</v>
      </c>
      <c r="CR35" s="380">
        <f>'Exp Pd (2)'!CX85</f>
        <v>0</v>
      </c>
      <c r="CS35" s="380">
        <f>'Exp Pd (2)'!CY85</f>
        <v>0</v>
      </c>
      <c r="CT35" s="380">
        <f>'Exp Pd (2)'!CZ85</f>
        <v>0</v>
      </c>
      <c r="CU35" s="380">
        <f>'Exp Pd (2)'!DA85</f>
        <v>0</v>
      </c>
      <c r="CV35" s="380">
        <f>'Exp Pd (2)'!DB85</f>
        <v>0</v>
      </c>
      <c r="CW35" s="380">
        <f>'Exp Pd (2)'!DC85</f>
        <v>0</v>
      </c>
      <c r="CX35" s="380">
        <f>'Exp Pd (2)'!DD85</f>
        <v>0</v>
      </c>
      <c r="CY35" s="380">
        <f>'Exp Pd (2)'!DE85</f>
        <v>0</v>
      </c>
      <c r="CZ35" s="372">
        <f>C35-(SUM(D35:CY35))</f>
        <v>0</v>
      </c>
      <c r="DA35" s="525"/>
    </row>
    <row r="36" spans="1:112" ht="10.5" customHeight="1">
      <c r="D36" s="200"/>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9"/>
      <c r="CG36" s="37"/>
      <c r="CH36" s="37"/>
      <c r="CI36" s="37"/>
      <c r="CJ36" s="37"/>
      <c r="CK36" s="37"/>
      <c r="CL36" s="37"/>
      <c r="CM36" s="37"/>
      <c r="CN36" s="37"/>
      <c r="CO36" s="37"/>
      <c r="CP36" s="37"/>
      <c r="CQ36" s="37"/>
      <c r="CR36" s="37"/>
      <c r="CS36" s="37"/>
      <c r="CT36" s="37"/>
      <c r="CU36" s="37"/>
      <c r="CV36" s="37"/>
      <c r="CW36" s="37"/>
      <c r="CX36" s="37"/>
      <c r="CY36" s="37"/>
      <c r="CZ36" s="37"/>
    </row>
    <row r="37" spans="1:112">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row>
    <row r="38" spans="1:112">
      <c r="B38" s="345" t="s">
        <v>3229</v>
      </c>
      <c r="C38" s="376">
        <f>SUM(C34:C35)</f>
        <v>0</v>
      </c>
      <c r="D38" s="371">
        <f>SUM(D34:D35)</f>
        <v>0</v>
      </c>
      <c r="E38" s="371">
        <f t="shared" ref="E38:AW38" si="3">SUM(E34:E35)</f>
        <v>0</v>
      </c>
      <c r="F38" s="371">
        <f>SUM(F34:F35)</f>
        <v>0</v>
      </c>
      <c r="G38" s="371">
        <f>SUM(G34:G35)</f>
        <v>0</v>
      </c>
      <c r="H38" s="371">
        <f>SUM(H34:H35)</f>
        <v>0</v>
      </c>
      <c r="I38" s="371">
        <f t="shared" si="3"/>
        <v>0</v>
      </c>
      <c r="J38" s="371">
        <f t="shared" si="3"/>
        <v>0</v>
      </c>
      <c r="K38" s="371">
        <f t="shared" si="3"/>
        <v>0</v>
      </c>
      <c r="L38" s="371">
        <f t="shared" si="3"/>
        <v>0</v>
      </c>
      <c r="M38" s="371">
        <f t="shared" si="3"/>
        <v>0</v>
      </c>
      <c r="N38" s="371">
        <f t="shared" si="3"/>
        <v>0</v>
      </c>
      <c r="O38" s="371">
        <f t="shared" si="3"/>
        <v>0</v>
      </c>
      <c r="P38" s="371">
        <f t="shared" si="3"/>
        <v>0</v>
      </c>
      <c r="Q38" s="371">
        <f t="shared" si="3"/>
        <v>0</v>
      </c>
      <c r="R38" s="371">
        <f t="shared" si="3"/>
        <v>0</v>
      </c>
      <c r="S38" s="371">
        <f t="shared" si="3"/>
        <v>0</v>
      </c>
      <c r="T38" s="371">
        <f t="shared" si="3"/>
        <v>0</v>
      </c>
      <c r="U38" s="371">
        <f t="shared" si="3"/>
        <v>0</v>
      </c>
      <c r="V38" s="371">
        <f t="shared" si="3"/>
        <v>0</v>
      </c>
      <c r="W38" s="371">
        <f t="shared" si="3"/>
        <v>0</v>
      </c>
      <c r="X38" s="371">
        <f t="shared" si="3"/>
        <v>0</v>
      </c>
      <c r="Y38" s="371">
        <f t="shared" si="3"/>
        <v>0</v>
      </c>
      <c r="Z38" s="371">
        <f t="shared" si="3"/>
        <v>0</v>
      </c>
      <c r="AA38" s="371">
        <f t="shared" si="3"/>
        <v>0</v>
      </c>
      <c r="AB38" s="371">
        <f t="shared" si="3"/>
        <v>0</v>
      </c>
      <c r="AC38" s="371">
        <f t="shared" si="3"/>
        <v>0</v>
      </c>
      <c r="AD38" s="371">
        <f t="shared" si="3"/>
        <v>0</v>
      </c>
      <c r="AE38" s="371">
        <f t="shared" si="3"/>
        <v>0</v>
      </c>
      <c r="AF38" s="371">
        <f t="shared" si="3"/>
        <v>0</v>
      </c>
      <c r="AG38" s="371">
        <f t="shared" si="3"/>
        <v>0</v>
      </c>
      <c r="AH38" s="371">
        <f t="shared" si="3"/>
        <v>0</v>
      </c>
      <c r="AI38" s="371">
        <f t="shared" si="3"/>
        <v>0</v>
      </c>
      <c r="AJ38" s="371">
        <f t="shared" si="3"/>
        <v>0</v>
      </c>
      <c r="AK38" s="371">
        <f t="shared" si="3"/>
        <v>0</v>
      </c>
      <c r="AL38" s="371">
        <f t="shared" si="3"/>
        <v>0</v>
      </c>
      <c r="AM38" s="371">
        <f t="shared" si="3"/>
        <v>0</v>
      </c>
      <c r="AN38" s="371">
        <f t="shared" si="3"/>
        <v>0</v>
      </c>
      <c r="AO38" s="371">
        <f t="shared" si="3"/>
        <v>0</v>
      </c>
      <c r="AP38" s="371">
        <f t="shared" si="3"/>
        <v>0</v>
      </c>
      <c r="AQ38" s="371">
        <f t="shared" si="3"/>
        <v>0</v>
      </c>
      <c r="AR38" s="371">
        <f>SUM(AR34:AR35)</f>
        <v>0</v>
      </c>
      <c r="AS38" s="371">
        <f t="shared" si="3"/>
        <v>0</v>
      </c>
      <c r="AT38" s="371">
        <f t="shared" si="3"/>
        <v>0</v>
      </c>
      <c r="AU38" s="371">
        <f t="shared" si="3"/>
        <v>0</v>
      </c>
      <c r="AV38" s="371">
        <f t="shared" si="3"/>
        <v>0</v>
      </c>
      <c r="AW38" s="371">
        <f t="shared" si="3"/>
        <v>0</v>
      </c>
      <c r="AX38" s="371">
        <f>SUM(AX34:AX35)</f>
        <v>0</v>
      </c>
      <c r="AY38" s="371">
        <f t="shared" ref="AY38:CY38" si="4">SUM(AY34:AY35)</f>
        <v>0</v>
      </c>
      <c r="AZ38" s="371">
        <f t="shared" si="4"/>
        <v>0</v>
      </c>
      <c r="BA38" s="371">
        <f t="shared" si="4"/>
        <v>0</v>
      </c>
      <c r="BB38" s="371">
        <f t="shared" si="4"/>
        <v>0</v>
      </c>
      <c r="BC38" s="371">
        <f t="shared" si="4"/>
        <v>0</v>
      </c>
      <c r="BD38" s="371">
        <f t="shared" si="4"/>
        <v>0</v>
      </c>
      <c r="BE38" s="371">
        <f t="shared" si="4"/>
        <v>0</v>
      </c>
      <c r="BF38" s="371">
        <f t="shared" si="4"/>
        <v>0</v>
      </c>
      <c r="BG38" s="371">
        <f t="shared" si="4"/>
        <v>0</v>
      </c>
      <c r="BH38" s="371">
        <f t="shared" si="4"/>
        <v>0</v>
      </c>
      <c r="BI38" s="371">
        <f t="shared" si="4"/>
        <v>0</v>
      </c>
      <c r="BJ38" s="371">
        <f t="shared" si="4"/>
        <v>0</v>
      </c>
      <c r="BK38" s="371">
        <f t="shared" si="4"/>
        <v>0</v>
      </c>
      <c r="BL38" s="371">
        <f t="shared" si="4"/>
        <v>0</v>
      </c>
      <c r="BM38" s="371">
        <f t="shared" si="4"/>
        <v>0</v>
      </c>
      <c r="BN38" s="371">
        <f t="shared" si="4"/>
        <v>0</v>
      </c>
      <c r="BO38" s="371">
        <f t="shared" si="4"/>
        <v>0</v>
      </c>
      <c r="BP38" s="371">
        <f t="shared" si="4"/>
        <v>0</v>
      </c>
      <c r="BQ38" s="371">
        <f t="shared" si="4"/>
        <v>0</v>
      </c>
      <c r="BR38" s="371">
        <f t="shared" si="4"/>
        <v>0</v>
      </c>
      <c r="BS38" s="371">
        <f t="shared" si="4"/>
        <v>0</v>
      </c>
      <c r="BT38" s="371">
        <f t="shared" si="4"/>
        <v>0</v>
      </c>
      <c r="BU38" s="371">
        <f t="shared" si="4"/>
        <v>0</v>
      </c>
      <c r="BV38" s="371">
        <f t="shared" si="4"/>
        <v>0</v>
      </c>
      <c r="BW38" s="371">
        <f t="shared" si="4"/>
        <v>0</v>
      </c>
      <c r="BX38" s="371">
        <f t="shared" si="4"/>
        <v>0</v>
      </c>
      <c r="BY38" s="371">
        <f t="shared" si="4"/>
        <v>0</v>
      </c>
      <c r="BZ38" s="371">
        <f t="shared" si="4"/>
        <v>0</v>
      </c>
      <c r="CA38" s="371">
        <f t="shared" si="4"/>
        <v>0</v>
      </c>
      <c r="CB38" s="371">
        <f t="shared" si="4"/>
        <v>0</v>
      </c>
      <c r="CC38" s="371">
        <f t="shared" si="4"/>
        <v>0</v>
      </c>
      <c r="CD38" s="371">
        <f t="shared" si="4"/>
        <v>0</v>
      </c>
      <c r="CE38" s="371">
        <f t="shared" si="4"/>
        <v>0</v>
      </c>
      <c r="CF38" s="371">
        <f t="shared" si="4"/>
        <v>0</v>
      </c>
      <c r="CG38" s="371">
        <f t="shared" si="4"/>
        <v>0</v>
      </c>
      <c r="CH38" s="371">
        <f t="shared" si="4"/>
        <v>0</v>
      </c>
      <c r="CI38" s="371">
        <f t="shared" si="4"/>
        <v>0</v>
      </c>
      <c r="CJ38" s="371">
        <f t="shared" si="4"/>
        <v>0</v>
      </c>
      <c r="CK38" s="371">
        <f t="shared" si="4"/>
        <v>0</v>
      </c>
      <c r="CL38" s="371">
        <f t="shared" si="4"/>
        <v>0</v>
      </c>
      <c r="CM38" s="371">
        <f t="shared" si="4"/>
        <v>0</v>
      </c>
      <c r="CN38" s="371">
        <f t="shared" si="4"/>
        <v>0</v>
      </c>
      <c r="CO38" s="371">
        <f t="shared" si="4"/>
        <v>0</v>
      </c>
      <c r="CP38" s="371">
        <f t="shared" si="4"/>
        <v>0</v>
      </c>
      <c r="CQ38" s="371">
        <f t="shared" si="4"/>
        <v>0</v>
      </c>
      <c r="CR38" s="371">
        <f t="shared" si="4"/>
        <v>0</v>
      </c>
      <c r="CS38" s="371">
        <f t="shared" si="4"/>
        <v>0</v>
      </c>
      <c r="CT38" s="371">
        <f t="shared" si="4"/>
        <v>0</v>
      </c>
      <c r="CU38" s="371">
        <f t="shared" si="4"/>
        <v>0</v>
      </c>
      <c r="CV38" s="371">
        <f t="shared" si="4"/>
        <v>0</v>
      </c>
      <c r="CW38" s="371">
        <f t="shared" si="4"/>
        <v>0</v>
      </c>
      <c r="CX38" s="371">
        <f t="shared" si="4"/>
        <v>0</v>
      </c>
      <c r="CY38" s="371">
        <f t="shared" si="4"/>
        <v>0</v>
      </c>
      <c r="CZ38" s="381">
        <f>SUM(CZ34:CZ35)</f>
        <v>0</v>
      </c>
      <c r="DA38" s="518"/>
    </row>
    <row r="39" spans="1:112">
      <c r="B39" s="1"/>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526"/>
    </row>
    <row r="40" spans="1:112">
      <c r="B40" s="353" t="s">
        <v>3114</v>
      </c>
      <c r="C40" s="534">
        <f>C31+C38</f>
        <v>0</v>
      </c>
      <c r="D40" s="535">
        <f>D31+D38</f>
        <v>0</v>
      </c>
      <c r="E40" s="535">
        <f t="shared" ref="E40:AP40" si="5">E31+E38</f>
        <v>0</v>
      </c>
      <c r="F40" s="535">
        <f t="shared" si="5"/>
        <v>0</v>
      </c>
      <c r="G40" s="535">
        <f t="shared" si="5"/>
        <v>0</v>
      </c>
      <c r="H40" s="535">
        <f t="shared" si="5"/>
        <v>0</v>
      </c>
      <c r="I40" s="535">
        <f t="shared" si="5"/>
        <v>0</v>
      </c>
      <c r="J40" s="535">
        <f t="shared" si="5"/>
        <v>0</v>
      </c>
      <c r="K40" s="535">
        <f t="shared" si="5"/>
        <v>0</v>
      </c>
      <c r="L40" s="535">
        <f t="shared" si="5"/>
        <v>0</v>
      </c>
      <c r="M40" s="535">
        <f t="shared" si="5"/>
        <v>0</v>
      </c>
      <c r="N40" s="535">
        <f t="shared" si="5"/>
        <v>0</v>
      </c>
      <c r="O40" s="535">
        <f t="shared" si="5"/>
        <v>0</v>
      </c>
      <c r="P40" s="535">
        <f t="shared" si="5"/>
        <v>0</v>
      </c>
      <c r="Q40" s="535">
        <f t="shared" si="5"/>
        <v>0</v>
      </c>
      <c r="R40" s="535">
        <f t="shared" si="5"/>
        <v>0</v>
      </c>
      <c r="S40" s="535">
        <f t="shared" si="5"/>
        <v>0</v>
      </c>
      <c r="T40" s="535">
        <f t="shared" si="5"/>
        <v>0</v>
      </c>
      <c r="U40" s="535">
        <f t="shared" si="5"/>
        <v>0</v>
      </c>
      <c r="V40" s="535">
        <f t="shared" si="5"/>
        <v>0</v>
      </c>
      <c r="W40" s="535">
        <f t="shared" si="5"/>
        <v>0</v>
      </c>
      <c r="X40" s="535">
        <f t="shared" si="5"/>
        <v>0</v>
      </c>
      <c r="Y40" s="535">
        <f t="shared" si="5"/>
        <v>0</v>
      </c>
      <c r="Z40" s="535">
        <f t="shared" si="5"/>
        <v>0</v>
      </c>
      <c r="AA40" s="535">
        <f t="shared" si="5"/>
        <v>0</v>
      </c>
      <c r="AB40" s="535">
        <f t="shared" si="5"/>
        <v>0</v>
      </c>
      <c r="AC40" s="535">
        <f t="shared" si="5"/>
        <v>0</v>
      </c>
      <c r="AD40" s="535">
        <f t="shared" si="5"/>
        <v>0</v>
      </c>
      <c r="AE40" s="535">
        <f t="shared" si="5"/>
        <v>0</v>
      </c>
      <c r="AF40" s="535">
        <f t="shared" si="5"/>
        <v>0</v>
      </c>
      <c r="AG40" s="535">
        <f t="shared" si="5"/>
        <v>0</v>
      </c>
      <c r="AH40" s="535">
        <f t="shared" si="5"/>
        <v>0</v>
      </c>
      <c r="AI40" s="535">
        <f t="shared" si="5"/>
        <v>0</v>
      </c>
      <c r="AJ40" s="535">
        <f t="shared" si="5"/>
        <v>0</v>
      </c>
      <c r="AK40" s="535">
        <f t="shared" si="5"/>
        <v>0</v>
      </c>
      <c r="AL40" s="535">
        <f t="shared" si="5"/>
        <v>0</v>
      </c>
      <c r="AM40" s="535">
        <f t="shared" si="5"/>
        <v>0</v>
      </c>
      <c r="AN40" s="535">
        <f t="shared" si="5"/>
        <v>0</v>
      </c>
      <c r="AO40" s="535">
        <f t="shared" si="5"/>
        <v>0</v>
      </c>
      <c r="AP40" s="535">
        <f t="shared" si="5"/>
        <v>0</v>
      </c>
      <c r="AQ40" s="535">
        <f>AQ31+AQ38</f>
        <v>0</v>
      </c>
      <c r="AR40" s="535">
        <f>AR31+AR38</f>
        <v>0</v>
      </c>
      <c r="AS40" s="535">
        <f>AS31+AS38</f>
        <v>0</v>
      </c>
      <c r="AT40" s="535">
        <f t="shared" ref="AT40" si="6">AT31+AT38</f>
        <v>0</v>
      </c>
      <c r="AU40" s="535">
        <f>AU31+AU38</f>
        <v>0</v>
      </c>
      <c r="AV40" s="535">
        <f>AV31+AV38</f>
        <v>0</v>
      </c>
      <c r="AW40" s="535">
        <f>AW31+AW38</f>
        <v>0</v>
      </c>
      <c r="AX40" s="535">
        <f>AX31+AX38</f>
        <v>0</v>
      </c>
      <c r="AY40" s="535">
        <f t="shared" ref="AY40:CY40" si="7">AY31+AY38</f>
        <v>0</v>
      </c>
      <c r="AZ40" s="535">
        <f t="shared" si="7"/>
        <v>0</v>
      </c>
      <c r="BA40" s="535">
        <f t="shared" si="7"/>
        <v>0</v>
      </c>
      <c r="BB40" s="535">
        <f t="shared" si="7"/>
        <v>0</v>
      </c>
      <c r="BC40" s="535">
        <f t="shared" si="7"/>
        <v>0</v>
      </c>
      <c r="BD40" s="535">
        <f t="shared" si="7"/>
        <v>0</v>
      </c>
      <c r="BE40" s="535">
        <f t="shared" si="7"/>
        <v>0</v>
      </c>
      <c r="BF40" s="535">
        <f t="shared" si="7"/>
        <v>0</v>
      </c>
      <c r="BG40" s="535">
        <f t="shared" si="7"/>
        <v>0</v>
      </c>
      <c r="BH40" s="535">
        <f t="shared" si="7"/>
        <v>0</v>
      </c>
      <c r="BI40" s="535">
        <f t="shared" si="7"/>
        <v>0</v>
      </c>
      <c r="BJ40" s="535">
        <f t="shared" si="7"/>
        <v>0</v>
      </c>
      <c r="BK40" s="535">
        <f t="shared" si="7"/>
        <v>0</v>
      </c>
      <c r="BL40" s="535">
        <f t="shared" si="7"/>
        <v>0</v>
      </c>
      <c r="BM40" s="535">
        <f t="shared" si="7"/>
        <v>0</v>
      </c>
      <c r="BN40" s="535">
        <f t="shared" si="7"/>
        <v>0</v>
      </c>
      <c r="BO40" s="535">
        <f t="shared" si="7"/>
        <v>0</v>
      </c>
      <c r="BP40" s="535">
        <f t="shared" si="7"/>
        <v>0</v>
      </c>
      <c r="BQ40" s="535">
        <f t="shared" si="7"/>
        <v>0</v>
      </c>
      <c r="BR40" s="535">
        <f t="shared" si="7"/>
        <v>0</v>
      </c>
      <c r="BS40" s="535">
        <f t="shared" si="7"/>
        <v>0</v>
      </c>
      <c r="BT40" s="535">
        <f t="shared" si="7"/>
        <v>0</v>
      </c>
      <c r="BU40" s="535">
        <f t="shared" si="7"/>
        <v>0</v>
      </c>
      <c r="BV40" s="535">
        <f t="shared" si="7"/>
        <v>0</v>
      </c>
      <c r="BW40" s="535">
        <f t="shared" si="7"/>
        <v>0</v>
      </c>
      <c r="BX40" s="535">
        <f t="shared" si="7"/>
        <v>0</v>
      </c>
      <c r="BY40" s="535">
        <f t="shared" si="7"/>
        <v>0</v>
      </c>
      <c r="BZ40" s="535">
        <f t="shared" si="7"/>
        <v>0</v>
      </c>
      <c r="CA40" s="535">
        <f t="shared" si="7"/>
        <v>0</v>
      </c>
      <c r="CB40" s="535">
        <f t="shared" si="7"/>
        <v>0</v>
      </c>
      <c r="CC40" s="535">
        <f t="shared" si="7"/>
        <v>0</v>
      </c>
      <c r="CD40" s="535">
        <f t="shared" si="7"/>
        <v>0</v>
      </c>
      <c r="CE40" s="535">
        <f t="shared" si="7"/>
        <v>0</v>
      </c>
      <c r="CF40" s="535">
        <f t="shared" si="7"/>
        <v>0</v>
      </c>
      <c r="CG40" s="535">
        <f t="shared" si="7"/>
        <v>0</v>
      </c>
      <c r="CH40" s="535">
        <f t="shared" si="7"/>
        <v>0</v>
      </c>
      <c r="CI40" s="535">
        <f t="shared" si="7"/>
        <v>0</v>
      </c>
      <c r="CJ40" s="535">
        <f t="shared" si="7"/>
        <v>0</v>
      </c>
      <c r="CK40" s="535">
        <f t="shared" si="7"/>
        <v>0</v>
      </c>
      <c r="CL40" s="535">
        <f t="shared" si="7"/>
        <v>0</v>
      </c>
      <c r="CM40" s="535">
        <f t="shared" si="7"/>
        <v>0</v>
      </c>
      <c r="CN40" s="535">
        <f t="shared" si="7"/>
        <v>0</v>
      </c>
      <c r="CO40" s="535">
        <f t="shared" si="7"/>
        <v>0</v>
      </c>
      <c r="CP40" s="535">
        <f t="shared" si="7"/>
        <v>0</v>
      </c>
      <c r="CQ40" s="535">
        <f t="shared" si="7"/>
        <v>0</v>
      </c>
      <c r="CR40" s="535">
        <f t="shared" si="7"/>
        <v>0</v>
      </c>
      <c r="CS40" s="535">
        <f t="shared" si="7"/>
        <v>0</v>
      </c>
      <c r="CT40" s="535">
        <f t="shared" si="7"/>
        <v>0</v>
      </c>
      <c r="CU40" s="535">
        <f t="shared" si="7"/>
        <v>0</v>
      </c>
      <c r="CV40" s="535">
        <f t="shared" si="7"/>
        <v>0</v>
      </c>
      <c r="CW40" s="535">
        <f t="shared" si="7"/>
        <v>0</v>
      </c>
      <c r="CX40" s="535">
        <f t="shared" si="7"/>
        <v>0</v>
      </c>
      <c r="CY40" s="535">
        <f t="shared" si="7"/>
        <v>0</v>
      </c>
      <c r="CZ40" s="535">
        <f>CZ31+CZ38</f>
        <v>0</v>
      </c>
      <c r="DA40" s="518"/>
    </row>
    <row r="41" spans="1:112">
      <c r="B41" s="1"/>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c r="BR41" s="240"/>
      <c r="BS41" s="240"/>
      <c r="BT41" s="240"/>
      <c r="BU41" s="240"/>
      <c r="BV41" s="240"/>
      <c r="BW41" s="240"/>
      <c r="BX41" s="240"/>
      <c r="BY41" s="240"/>
      <c r="BZ41" s="240"/>
      <c r="CA41" s="240"/>
      <c r="CB41" s="240"/>
      <c r="CC41" s="240"/>
      <c r="CD41" s="240"/>
      <c r="CE41" s="240"/>
      <c r="CF41" s="240"/>
      <c r="CG41" s="240"/>
      <c r="CH41" s="240"/>
      <c r="CI41" s="240"/>
      <c r="CJ41" s="240"/>
      <c r="CK41" s="240"/>
      <c r="CL41" s="240"/>
      <c r="CM41" s="240"/>
      <c r="CN41" s="240"/>
      <c r="CO41" s="240"/>
      <c r="CP41" s="240"/>
      <c r="CQ41" s="240"/>
      <c r="CR41" s="240"/>
      <c r="CS41" s="240"/>
      <c r="CT41" s="240"/>
      <c r="CU41" s="240"/>
      <c r="CV41" s="240"/>
      <c r="CW41" s="240"/>
      <c r="CX41" s="240"/>
      <c r="CY41" s="240"/>
      <c r="CZ41" s="240"/>
      <c r="DA41" s="526"/>
    </row>
    <row r="42" spans="1:112" hidden="1">
      <c r="B42" s="346" t="s">
        <v>8</v>
      </c>
      <c r="C42" s="354"/>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513"/>
      <c r="AZ42" s="513"/>
      <c r="BA42" s="513"/>
      <c r="BB42" s="513"/>
      <c r="BC42" s="513"/>
      <c r="BD42" s="513"/>
      <c r="BE42" s="513"/>
      <c r="BF42" s="513"/>
      <c r="BG42" s="513"/>
      <c r="BH42" s="513"/>
      <c r="BI42" s="513"/>
      <c r="BJ42" s="513"/>
      <c r="BK42" s="513"/>
      <c r="BL42" s="513"/>
      <c r="BM42" s="513"/>
      <c r="BN42" s="513"/>
      <c r="BO42" s="513"/>
      <c r="BP42" s="513"/>
      <c r="BQ42" s="513"/>
      <c r="BR42" s="513"/>
      <c r="BS42" s="513"/>
      <c r="BT42" s="513"/>
      <c r="BU42" s="513"/>
      <c r="BV42" s="513"/>
      <c r="BW42" s="513"/>
      <c r="BX42" s="513"/>
      <c r="BY42" s="513"/>
      <c r="BZ42" s="513"/>
      <c r="CA42" s="513"/>
      <c r="CB42" s="513"/>
      <c r="CC42" s="513"/>
      <c r="CD42" s="513"/>
      <c r="CE42" s="513"/>
      <c r="CF42" s="513"/>
      <c r="CG42" s="513"/>
      <c r="CH42" s="513"/>
      <c r="CI42" s="513"/>
      <c r="CJ42" s="513"/>
      <c r="CK42" s="513"/>
      <c r="CL42" s="513"/>
      <c r="CM42" s="513"/>
      <c r="CN42" s="513"/>
      <c r="CO42" s="513"/>
      <c r="CP42" s="513"/>
      <c r="CQ42" s="513"/>
      <c r="CR42" s="513"/>
      <c r="CS42" s="513"/>
      <c r="CT42" s="513"/>
      <c r="CU42" s="513"/>
      <c r="CV42" s="513"/>
      <c r="CW42" s="513"/>
      <c r="CX42" s="513"/>
      <c r="CY42" s="513"/>
      <c r="CZ42" s="356">
        <f>C42-(SUM(D42:AQ42))</f>
        <v>0</v>
      </c>
      <c r="DA42" s="115"/>
      <c r="DB42" s="199"/>
      <c r="DC42" s="273" t="s">
        <v>3120</v>
      </c>
      <c r="DD42" s="166"/>
      <c r="DE42" s="166"/>
      <c r="DF42" s="166"/>
    </row>
    <row r="43" spans="1:112" hidden="1">
      <c r="B43" s="1"/>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row>
    <row r="44" spans="1:112" hidden="1">
      <c r="B44" s="345" t="s">
        <v>2944</v>
      </c>
      <c r="C44" s="376">
        <f>C40+C42</f>
        <v>0</v>
      </c>
      <c r="D44" s="376">
        <f t="shared" ref="D44:AQ44" si="8">D40+D42</f>
        <v>0</v>
      </c>
      <c r="E44" s="376">
        <f t="shared" si="8"/>
        <v>0</v>
      </c>
      <c r="F44" s="376">
        <f t="shared" si="8"/>
        <v>0</v>
      </c>
      <c r="G44" s="376">
        <f t="shared" si="8"/>
        <v>0</v>
      </c>
      <c r="H44" s="376">
        <f t="shared" si="8"/>
        <v>0</v>
      </c>
      <c r="I44" s="376">
        <f t="shared" si="8"/>
        <v>0</v>
      </c>
      <c r="J44" s="376">
        <f t="shared" si="8"/>
        <v>0</v>
      </c>
      <c r="K44" s="376">
        <f t="shared" si="8"/>
        <v>0</v>
      </c>
      <c r="L44" s="376">
        <f t="shared" si="8"/>
        <v>0</v>
      </c>
      <c r="M44" s="376">
        <f t="shared" si="8"/>
        <v>0</v>
      </c>
      <c r="N44" s="376">
        <f t="shared" si="8"/>
        <v>0</v>
      </c>
      <c r="O44" s="376">
        <f t="shared" si="8"/>
        <v>0</v>
      </c>
      <c r="P44" s="376">
        <f t="shared" si="8"/>
        <v>0</v>
      </c>
      <c r="Q44" s="376">
        <f t="shared" si="8"/>
        <v>0</v>
      </c>
      <c r="R44" s="376">
        <f t="shared" si="8"/>
        <v>0</v>
      </c>
      <c r="S44" s="376">
        <f t="shared" si="8"/>
        <v>0</v>
      </c>
      <c r="T44" s="376">
        <f t="shared" si="8"/>
        <v>0</v>
      </c>
      <c r="U44" s="376">
        <f t="shared" si="8"/>
        <v>0</v>
      </c>
      <c r="V44" s="376">
        <f t="shared" si="8"/>
        <v>0</v>
      </c>
      <c r="W44" s="376">
        <f t="shared" si="8"/>
        <v>0</v>
      </c>
      <c r="X44" s="376">
        <f t="shared" si="8"/>
        <v>0</v>
      </c>
      <c r="Y44" s="376">
        <f t="shared" si="8"/>
        <v>0</v>
      </c>
      <c r="Z44" s="376">
        <f t="shared" si="8"/>
        <v>0</v>
      </c>
      <c r="AA44" s="376">
        <f t="shared" si="8"/>
        <v>0</v>
      </c>
      <c r="AB44" s="376">
        <f t="shared" si="8"/>
        <v>0</v>
      </c>
      <c r="AC44" s="376">
        <f t="shared" si="8"/>
        <v>0</v>
      </c>
      <c r="AD44" s="376">
        <f t="shared" si="8"/>
        <v>0</v>
      </c>
      <c r="AE44" s="376">
        <f t="shared" si="8"/>
        <v>0</v>
      </c>
      <c r="AF44" s="376">
        <f t="shared" si="8"/>
        <v>0</v>
      </c>
      <c r="AG44" s="376">
        <f t="shared" si="8"/>
        <v>0</v>
      </c>
      <c r="AH44" s="376">
        <f t="shared" si="8"/>
        <v>0</v>
      </c>
      <c r="AI44" s="376">
        <f t="shared" si="8"/>
        <v>0</v>
      </c>
      <c r="AJ44" s="376">
        <f t="shared" si="8"/>
        <v>0</v>
      </c>
      <c r="AK44" s="376">
        <f t="shared" si="8"/>
        <v>0</v>
      </c>
      <c r="AL44" s="376">
        <f t="shared" si="8"/>
        <v>0</v>
      </c>
      <c r="AM44" s="376">
        <f t="shared" si="8"/>
        <v>0</v>
      </c>
      <c r="AN44" s="376">
        <f t="shared" si="8"/>
        <v>0</v>
      </c>
      <c r="AO44" s="376">
        <f t="shared" si="8"/>
        <v>0</v>
      </c>
      <c r="AP44" s="376">
        <f t="shared" si="8"/>
        <v>0</v>
      </c>
      <c r="AQ44" s="376">
        <f t="shared" si="8"/>
        <v>0</v>
      </c>
      <c r="AR44" s="506"/>
      <c r="AS44" s="506"/>
      <c r="AT44" s="506"/>
      <c r="AU44" s="506"/>
      <c r="AV44" s="506"/>
      <c r="AW44" s="506"/>
      <c r="AX44" s="506"/>
      <c r="AY44" s="506"/>
      <c r="AZ44" s="506"/>
      <c r="BA44" s="506"/>
      <c r="BB44" s="506"/>
      <c r="BC44" s="506"/>
      <c r="BD44" s="506"/>
      <c r="BE44" s="506"/>
      <c r="BF44" s="506"/>
      <c r="BG44" s="506"/>
      <c r="BH44" s="506"/>
      <c r="BI44" s="506"/>
      <c r="BJ44" s="506"/>
      <c r="BK44" s="506"/>
      <c r="BL44" s="506"/>
      <c r="BM44" s="506"/>
      <c r="BN44" s="506"/>
      <c r="BO44" s="506"/>
      <c r="BP44" s="506"/>
      <c r="BQ44" s="506"/>
      <c r="BR44" s="506"/>
      <c r="BS44" s="506"/>
      <c r="BT44" s="506"/>
      <c r="BU44" s="506"/>
      <c r="BV44" s="506"/>
      <c r="BW44" s="506"/>
      <c r="BX44" s="506"/>
      <c r="BY44" s="506"/>
      <c r="BZ44" s="506"/>
      <c r="CA44" s="506"/>
      <c r="CB44" s="506"/>
      <c r="CC44" s="506"/>
      <c r="CD44" s="506"/>
      <c r="CE44" s="506"/>
      <c r="CF44" s="506"/>
      <c r="CG44" s="506"/>
      <c r="CH44" s="506"/>
      <c r="CI44" s="506"/>
      <c r="CJ44" s="506"/>
      <c r="CK44" s="506"/>
      <c r="CL44" s="506"/>
      <c r="CM44" s="506"/>
      <c r="CN44" s="506"/>
      <c r="CO44" s="506"/>
      <c r="CP44" s="506"/>
      <c r="CQ44" s="506"/>
      <c r="CR44" s="506"/>
      <c r="CS44" s="506"/>
      <c r="CT44" s="506"/>
      <c r="CU44" s="506"/>
      <c r="CV44" s="506"/>
      <c r="CW44" s="506"/>
      <c r="CX44" s="506"/>
      <c r="CY44" s="506"/>
      <c r="CZ44" s="381">
        <f>CZ31+CZ38+CZ42</f>
        <v>0</v>
      </c>
      <c r="DA44" s="36"/>
    </row>
    <row r="45" spans="1:112" hidden="1">
      <c r="B45" s="1"/>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188"/>
    </row>
    <row r="46" spans="1:112" hidden="1">
      <c r="B46" s="1"/>
      <c r="C46"/>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row>
    <row r="47" spans="1:112">
      <c r="B47" s="347" t="s">
        <v>12</v>
      </c>
      <c r="C47" s="348"/>
      <c r="D47" s="376">
        <f>'Svc Line Rev (1)'!$F71+'Svc Line Rev (1)'!$I71+'Svc Line Rev (1)'!$K71</f>
        <v>0</v>
      </c>
      <c r="E47" s="371">
        <f>'Svc Line Rev (1)'!$F72+'Svc Line Rev (1)'!$I72+'Svc Line Rev (1)'!$K72</f>
        <v>0</v>
      </c>
      <c r="F47" s="371">
        <f>'Svc Line Rev (1)'!$F73+'Svc Line Rev (1)'!$I73+'Svc Line Rev (1)'!$K73</f>
        <v>0</v>
      </c>
      <c r="G47" s="371">
        <f>'Svc Line Rev (1)'!$F74+'Svc Line Rev (1)'!$I74+'Svc Line Rev (1)'!$K74</f>
        <v>0</v>
      </c>
      <c r="H47" s="371">
        <f>'Svc Line Rev (1)'!$F75+'Svc Line Rev (1)'!$I75+'Svc Line Rev (1)'!$K75</f>
        <v>0</v>
      </c>
      <c r="I47" s="371">
        <f>'Svc Line Rev (1)'!$F76+'Svc Line Rev (1)'!$I76+'Svc Line Rev (1)'!$K76</f>
        <v>0</v>
      </c>
      <c r="J47" s="371">
        <f>'Svc Line Rev (1)'!$F77+'Svc Line Rev (1)'!$I77+'Svc Line Rev (1)'!$K77</f>
        <v>0</v>
      </c>
      <c r="K47" s="371">
        <f>'Svc Line Rev (1)'!$F78+'Svc Line Rev (1)'!$I78+'Svc Line Rev (1)'!$K78</f>
        <v>0</v>
      </c>
      <c r="L47" s="371">
        <f>'Svc Line Rev (1)'!$F79+'Svc Line Rev (1)'!$I79+'Svc Line Rev (1)'!$K79</f>
        <v>0</v>
      </c>
      <c r="M47" s="371">
        <f>'Svc Line Rev (1)'!$F80+'Svc Line Rev (1)'!$I80+'Svc Line Rev (1)'!$K80</f>
        <v>0</v>
      </c>
      <c r="N47" s="371">
        <f>'Svc Line Rev (1)'!$F81+'Svc Line Rev (1)'!$I81+'Svc Line Rev (1)'!$K81</f>
        <v>0</v>
      </c>
      <c r="O47" s="371">
        <f>'Svc Line Rev (1)'!$F82+'Svc Line Rev (1)'!$I82+'Svc Line Rev (1)'!$K82</f>
        <v>0</v>
      </c>
      <c r="P47" s="371">
        <f>'Svc Line Rev (1)'!$F83+'Svc Line Rev (1)'!$I83+'Svc Line Rev (1)'!$K83</f>
        <v>0</v>
      </c>
      <c r="Q47" s="371">
        <f>'Svc Line Rev (1)'!$F84+'Svc Line Rev (1)'!$I84+'Svc Line Rev (1)'!$K84</f>
        <v>0</v>
      </c>
      <c r="R47" s="371">
        <f>'Svc Line Rev (1)'!$F85+'Svc Line Rev (1)'!$I85+'Svc Line Rev (1)'!$K85</f>
        <v>0</v>
      </c>
      <c r="S47" s="371">
        <f>'Svc Line Rev (1)'!$F86+'Svc Line Rev (1)'!$I86+'Svc Line Rev (1)'!$K86</f>
        <v>0</v>
      </c>
      <c r="T47" s="371">
        <f>'Svc Line Rev (1)'!$F87+'Svc Line Rev (1)'!$I87+'Svc Line Rev (1)'!$K87</f>
        <v>0</v>
      </c>
      <c r="U47" s="371">
        <f>'Svc Line Rev (1)'!$F88+'Svc Line Rev (1)'!$I88+'Svc Line Rev (1)'!$K88</f>
        <v>0</v>
      </c>
      <c r="V47" s="371">
        <f>'Svc Line Rev (1)'!$F89+'Svc Line Rev (1)'!$I89+'Svc Line Rev (1)'!$K89</f>
        <v>0</v>
      </c>
      <c r="W47" s="371">
        <f>'Svc Line Rev (1)'!$F90+'Svc Line Rev (1)'!$I90+'Svc Line Rev (1)'!$K90</f>
        <v>0</v>
      </c>
      <c r="X47" s="371">
        <f>'Svc Line Rev (1)'!$F91+'Svc Line Rev (1)'!$I91+'Svc Line Rev (1)'!$K91</f>
        <v>0</v>
      </c>
      <c r="Y47" s="371">
        <f>'Svc Line Rev (1)'!$F92+'Svc Line Rev (1)'!$I92+'Svc Line Rev (1)'!$K92</f>
        <v>0</v>
      </c>
      <c r="Z47" s="371">
        <f>'Svc Line Rev (1)'!$F93+'Svc Line Rev (1)'!$I93+'Svc Line Rev (1)'!$K93</f>
        <v>0</v>
      </c>
      <c r="AA47" s="371">
        <f>'Svc Line Rev (1)'!$F94+'Svc Line Rev (1)'!$I94+'Svc Line Rev (1)'!$K94</f>
        <v>0</v>
      </c>
      <c r="AB47" s="371">
        <f>'Svc Line Rev (1)'!$F95+'Svc Line Rev (1)'!$I95+'Svc Line Rev (1)'!$K95</f>
        <v>0</v>
      </c>
      <c r="AC47" s="371">
        <f>'Svc Line Rev (1)'!$F96+'Svc Line Rev (1)'!$I96+'Svc Line Rev (1)'!$K96</f>
        <v>0</v>
      </c>
      <c r="AD47" s="371">
        <f>'Svc Line Rev (1)'!$F97+'Svc Line Rev (1)'!$I97+'Svc Line Rev (1)'!$K97</f>
        <v>0</v>
      </c>
      <c r="AE47" s="371">
        <f>'Svc Line Rev (1)'!$F98+'Svc Line Rev (1)'!$I98+'Svc Line Rev (1)'!$K98</f>
        <v>0</v>
      </c>
      <c r="AF47" s="371">
        <f>'Svc Line Rev (1)'!$F99+'Svc Line Rev (1)'!$I99+'Svc Line Rev (1)'!$K99</f>
        <v>0</v>
      </c>
      <c r="AG47" s="371">
        <f>'Svc Line Rev (1)'!$F100+'Svc Line Rev (1)'!$I100+'Svc Line Rev (1)'!$K100</f>
        <v>0</v>
      </c>
      <c r="AH47" s="371">
        <f>'Svc Line Rev (1)'!$F101+'Svc Line Rev (1)'!$I101+'Svc Line Rev (1)'!$K101</f>
        <v>0</v>
      </c>
      <c r="AI47" s="371">
        <f>'Svc Line Rev (1)'!$F102+'Svc Line Rev (1)'!$I102+'Svc Line Rev (1)'!$K102</f>
        <v>0</v>
      </c>
      <c r="AJ47" s="371">
        <f>'Svc Line Rev (1)'!$F103+'Svc Line Rev (1)'!$I103+'Svc Line Rev (1)'!$K103</f>
        <v>0</v>
      </c>
      <c r="AK47" s="371">
        <f>'Svc Line Rev (1)'!$F104+'Svc Line Rev (1)'!$I104+'Svc Line Rev (1)'!$K104</f>
        <v>0</v>
      </c>
      <c r="AL47" s="371">
        <f>'Svc Line Rev (1)'!$F105+'Svc Line Rev (1)'!$I105+'Svc Line Rev (1)'!$K105</f>
        <v>0</v>
      </c>
      <c r="AM47" s="371">
        <f>'Svc Line Rev (1)'!$F106+'Svc Line Rev (1)'!$I106+'Svc Line Rev (1)'!$K106</f>
        <v>0</v>
      </c>
      <c r="AN47" s="371">
        <f>'Svc Line Rev (1)'!$F107+'Svc Line Rev (1)'!$I107+'Svc Line Rev (1)'!$K107</f>
        <v>0</v>
      </c>
      <c r="AO47" s="371">
        <f>'Svc Line Rev (1)'!$F108+'Svc Line Rev (1)'!$I108+'Svc Line Rev (1)'!$K108</f>
        <v>0</v>
      </c>
      <c r="AP47" s="371">
        <f>'Svc Line Rev (1)'!$F109+'Svc Line Rev (1)'!$I109+'Svc Line Rev (1)'!$K109</f>
        <v>0</v>
      </c>
      <c r="AQ47" s="371">
        <f>'Svc Line Rev (1)'!F110+'Svc Line Rev (1)'!I110+'Svc Line Rev (1)'!K110</f>
        <v>0</v>
      </c>
      <c r="AR47" s="381">
        <f>'Svc Line Rev (1)'!F111+'Svc Line Rev (1)'!I111+'Svc Line Rev (1)'!K111</f>
        <v>0</v>
      </c>
      <c r="AS47" s="381">
        <f>'Svc Line Rev (1)'!F112+'Svc Line Rev (1)'!I112+'Svc Line Rev (1)'!K112</f>
        <v>0</v>
      </c>
      <c r="AT47" s="381">
        <f>'Svc Line Rev (1)'!F113+'Svc Line Rev (1)'!I113+'Svc Line Rev (1)'!K113</f>
        <v>0</v>
      </c>
      <c r="AU47" s="381">
        <f>'Svc Line Rev (1)'!F114+'Svc Line Rev (1)'!I114+'Svc Line Rev (1)'!K114</f>
        <v>0</v>
      </c>
      <c r="AV47" s="381">
        <f>'Svc Line Rev (1)'!F115+'Svc Line Rev (1)'!I115+'Svc Line Rev (1)'!K115</f>
        <v>0</v>
      </c>
      <c r="AW47" s="381">
        <f>'Svc Line Rev (1)'!F116+'Svc Line Rev (1)'!I116+'Svc Line Rev (1)'!K116</f>
        <v>0</v>
      </c>
      <c r="AX47" s="381">
        <f>'Svc Line Rev (1)'!$F117+'Svc Line Rev (1)'!$I117+'Svc Line Rev (1)'!$K117</f>
        <v>0</v>
      </c>
      <c r="AY47" s="381">
        <f>'Svc Line Rev (1)'!$F118+'Svc Line Rev (1)'!$I118+'Svc Line Rev (1)'!$K118</f>
        <v>0</v>
      </c>
      <c r="AZ47" s="381">
        <f>'Svc Line Rev (1)'!$F119+'Svc Line Rev (1)'!$I119+'Svc Line Rev (1)'!$K119</f>
        <v>0</v>
      </c>
      <c r="BA47" s="381">
        <f>'Svc Line Rev (1)'!$F120+'Svc Line Rev (1)'!$I120+'Svc Line Rev (1)'!$K120</f>
        <v>0</v>
      </c>
      <c r="BB47" s="381">
        <f>'Svc Line Rev (1)'!$F121+'Svc Line Rev (1)'!$I121+'Svc Line Rev (1)'!$K121</f>
        <v>0</v>
      </c>
      <c r="BC47" s="381">
        <f>'Svc Line Rev (1)'!$F122+'Svc Line Rev (1)'!$I122+'Svc Line Rev (1)'!$K122</f>
        <v>0</v>
      </c>
      <c r="BD47" s="381">
        <f>'Svc Line Rev (1)'!$F123+'Svc Line Rev (1)'!$I123+'Svc Line Rev (1)'!$K123</f>
        <v>0</v>
      </c>
      <c r="BE47" s="381">
        <f>'Svc Line Rev (1)'!$F124+'Svc Line Rev (1)'!$I124+'Svc Line Rev (1)'!$K124</f>
        <v>0</v>
      </c>
      <c r="BF47" s="381">
        <f>'Svc Line Rev (1)'!$F125+'Svc Line Rev (1)'!$I125+'Svc Line Rev (1)'!$K125</f>
        <v>0</v>
      </c>
      <c r="BG47" s="381">
        <f>'Svc Line Rev (1)'!$F126+'Svc Line Rev (1)'!$I126+'Svc Line Rev (1)'!$K126</f>
        <v>0</v>
      </c>
      <c r="BH47" s="381">
        <f>'Svc Line Rev (1)'!$F127+'Svc Line Rev (1)'!$I127+'Svc Line Rev (1)'!$K127</f>
        <v>0</v>
      </c>
      <c r="BI47" s="381">
        <f>'Svc Line Rev (1)'!$F128+'Svc Line Rev (1)'!$I128+'Svc Line Rev (1)'!$K128</f>
        <v>0</v>
      </c>
      <c r="BJ47" s="381">
        <f>'Svc Line Rev (1)'!$F129+'Svc Line Rev (1)'!$I129+'Svc Line Rev (1)'!$K129</f>
        <v>0</v>
      </c>
      <c r="BK47" s="381">
        <f>'Svc Line Rev (1)'!$F130+'Svc Line Rev (1)'!$I130+'Svc Line Rev (1)'!$K130</f>
        <v>0</v>
      </c>
      <c r="BL47" s="381">
        <f>'Svc Line Rev (1)'!$F131+'Svc Line Rev (1)'!$I131+'Svc Line Rev (1)'!$K131</f>
        <v>0</v>
      </c>
      <c r="BM47" s="381">
        <f>'Svc Line Rev (1)'!$F132+'Svc Line Rev (1)'!$I132+'Svc Line Rev (1)'!$K132</f>
        <v>0</v>
      </c>
      <c r="BN47" s="381">
        <f>'Svc Line Rev (1)'!$F133+'Svc Line Rev (1)'!$I133+'Svc Line Rev (1)'!$K133</f>
        <v>0</v>
      </c>
      <c r="BO47" s="381">
        <f>'Svc Line Rev (1)'!$F134+'Svc Line Rev (1)'!$I134+'Svc Line Rev (1)'!$K134</f>
        <v>0</v>
      </c>
      <c r="BP47" s="381">
        <f>'Svc Line Rev (1)'!$F135+'Svc Line Rev (1)'!$I135+'Svc Line Rev (1)'!$K135</f>
        <v>0</v>
      </c>
      <c r="BQ47" s="381">
        <f>'Svc Line Rev (1)'!$F136+'Svc Line Rev (1)'!$I136+'Svc Line Rev (1)'!$K136</f>
        <v>0</v>
      </c>
      <c r="BR47" s="381">
        <f>'Svc Line Rev (1)'!$F137+'Svc Line Rev (1)'!$I137+'Svc Line Rev (1)'!$K137</f>
        <v>0</v>
      </c>
      <c r="BS47" s="381">
        <f>'Svc Line Rev (1)'!$F138+'Svc Line Rev (1)'!$I138+'Svc Line Rev (1)'!$K138</f>
        <v>0</v>
      </c>
      <c r="BT47" s="381">
        <f>'Svc Line Rev (1)'!$F139+'Svc Line Rev (1)'!$I139+'Svc Line Rev (1)'!$K139</f>
        <v>0</v>
      </c>
      <c r="BU47" s="381">
        <f>'Svc Line Rev (1)'!$F140+'Svc Line Rev (1)'!$I140+'Svc Line Rev (1)'!$K140</f>
        <v>0</v>
      </c>
      <c r="BV47" s="381">
        <f>'Svc Line Rev (1)'!$F141+'Svc Line Rev (1)'!$I141+'Svc Line Rev (1)'!$K141</f>
        <v>0</v>
      </c>
      <c r="BW47" s="381">
        <f>'Svc Line Rev (1)'!$F142+'Svc Line Rev (1)'!$I142+'Svc Line Rev (1)'!$K142</f>
        <v>0</v>
      </c>
      <c r="BX47" s="381">
        <f>'Svc Line Rev (1)'!$F143+'Svc Line Rev (1)'!$I143+'Svc Line Rev (1)'!$K143</f>
        <v>0</v>
      </c>
      <c r="BY47" s="381">
        <f>'Svc Line Rev (1)'!$F144+'Svc Line Rev (1)'!$I144+'Svc Line Rev (1)'!$K144</f>
        <v>0</v>
      </c>
      <c r="BZ47" s="381">
        <f>'Svc Line Rev (1)'!$F145+'Svc Line Rev (1)'!$I145+'Svc Line Rev (1)'!$K145</f>
        <v>0</v>
      </c>
      <c r="CA47" s="381">
        <f>'Svc Line Rev (1)'!$F146+'Svc Line Rev (1)'!$I146+'Svc Line Rev (1)'!$K146</f>
        <v>0</v>
      </c>
      <c r="CB47" s="381">
        <f>'Svc Line Rev (1)'!$F147+'Svc Line Rev (1)'!$I147+'Svc Line Rev (1)'!$K147</f>
        <v>0</v>
      </c>
      <c r="CC47" s="381">
        <f>'Svc Line Rev (1)'!$F148+'Svc Line Rev (1)'!$I148+'Svc Line Rev (1)'!$K148</f>
        <v>0</v>
      </c>
      <c r="CD47" s="381">
        <f>'Svc Line Rev (1)'!$F149+'Svc Line Rev (1)'!$I149+'Svc Line Rev (1)'!$K149</f>
        <v>0</v>
      </c>
      <c r="CE47" s="381">
        <f>'Svc Line Rev (1)'!$F150+'Svc Line Rev (1)'!$I150+'Svc Line Rev (1)'!$K150</f>
        <v>0</v>
      </c>
      <c r="CF47" s="381">
        <f>'Svc Line Rev (1)'!$F151+'Svc Line Rev (1)'!$I151+'Svc Line Rev (1)'!$K151</f>
        <v>0</v>
      </c>
      <c r="CG47" s="381">
        <f>'Svc Line Rev (1)'!$F152+'Svc Line Rev (1)'!$I152+'Svc Line Rev (1)'!$K152</f>
        <v>0</v>
      </c>
      <c r="CH47" s="381">
        <f>'Svc Line Rev (1)'!$F153+'Svc Line Rev (1)'!$I153+'Svc Line Rev (1)'!$K153</f>
        <v>0</v>
      </c>
      <c r="CI47" s="381">
        <f>'Svc Line Rev (1)'!$F154+'Svc Line Rev (1)'!$I154+'Svc Line Rev (1)'!$K154</f>
        <v>0</v>
      </c>
      <c r="CJ47" s="381">
        <f>'Svc Line Rev (1)'!$F155+'Svc Line Rev (1)'!$I155+'Svc Line Rev (1)'!$K155</f>
        <v>0</v>
      </c>
      <c r="CK47" s="381">
        <f>'Svc Line Rev (1)'!$F156+'Svc Line Rev (1)'!$I156+'Svc Line Rev (1)'!$K156</f>
        <v>0</v>
      </c>
      <c r="CL47" s="381">
        <f>'Svc Line Rev (1)'!$F157+'Svc Line Rev (1)'!$I157+'Svc Line Rev (1)'!$K157</f>
        <v>0</v>
      </c>
      <c r="CM47" s="381">
        <f>'Svc Line Rev (1)'!$F158+'Svc Line Rev (1)'!$I158+'Svc Line Rev (1)'!$K158</f>
        <v>0</v>
      </c>
      <c r="CN47" s="381">
        <f>'Svc Line Rev (1)'!$F159+'Svc Line Rev (1)'!$I159+'Svc Line Rev (1)'!$K159</f>
        <v>0</v>
      </c>
      <c r="CO47" s="381">
        <f>'Svc Line Rev (1)'!$F160+'Svc Line Rev (1)'!$I160+'Svc Line Rev (1)'!$K160</f>
        <v>0</v>
      </c>
      <c r="CP47" s="381">
        <f>'Svc Line Rev (1)'!$F161+'Svc Line Rev (1)'!$I161+'Svc Line Rev (1)'!$K161</f>
        <v>0</v>
      </c>
      <c r="CQ47" s="381">
        <f>'Svc Line Rev (1)'!$F162+'Svc Line Rev (1)'!$I162+'Svc Line Rev (1)'!$K162</f>
        <v>0</v>
      </c>
      <c r="CR47" s="381">
        <f>'Svc Line Rev (1)'!$F163+'Svc Line Rev (1)'!$I163+'Svc Line Rev (1)'!$K163</f>
        <v>0</v>
      </c>
      <c r="CS47" s="381">
        <f>'Svc Line Rev (1)'!$F164+'Svc Line Rev (1)'!$I164+'Svc Line Rev (1)'!$K164</f>
        <v>0</v>
      </c>
      <c r="CT47" s="381">
        <f>'Svc Line Rev (1)'!$F165+'Svc Line Rev (1)'!$I165+'Svc Line Rev (1)'!$K165</f>
        <v>0</v>
      </c>
      <c r="CU47" s="381">
        <f>'Svc Line Rev (1)'!$F166+'Svc Line Rev (1)'!$I166+'Svc Line Rev (1)'!$K166</f>
        <v>0</v>
      </c>
      <c r="CV47" s="381">
        <f>'Svc Line Rev (1)'!$F167+'Svc Line Rev (1)'!$I167+'Svc Line Rev (1)'!$K167</f>
        <v>0</v>
      </c>
      <c r="CW47" s="381">
        <f>'Svc Line Rev (1)'!$F168+'Svc Line Rev (1)'!$I168+'Svc Line Rev (1)'!$K168</f>
        <v>0</v>
      </c>
      <c r="CX47" s="381">
        <f>'Svc Line Rev (1)'!$F169+'Svc Line Rev (1)'!$I169+'Svc Line Rev (1)'!$K169</f>
        <v>0</v>
      </c>
      <c r="CY47" s="381">
        <f>'Svc Line Rev (1)'!$F170+'Svc Line Rev (1)'!$I170+'Svc Line Rev (1)'!$K170</f>
        <v>0</v>
      </c>
      <c r="CZ47" s="382">
        <f>SUM('Svc Line Rev (1)'!F171+'Svc Line Rev (1)'!I171+'Svc Line Rev (1)'!K171)-(SUM(D47:CY47))</f>
        <v>0</v>
      </c>
      <c r="DA47" s="523"/>
    </row>
    <row r="48" spans="1:112">
      <c r="B48" s="1"/>
      <c r="C48"/>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9"/>
      <c r="AZ48" s="37"/>
      <c r="BA48" s="37"/>
      <c r="BB48" s="39"/>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row>
    <row r="49" spans="1:110">
      <c r="B49" s="1"/>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row>
    <row r="50" spans="1:110">
      <c r="B50" s="347" t="s">
        <v>3145</v>
      </c>
      <c r="C50" s="349" t="s">
        <v>0</v>
      </c>
      <c r="D50" s="534">
        <f>IFERROR(D40/D47,0)</f>
        <v>0</v>
      </c>
      <c r="E50" s="534">
        <f>IFERROR(E40/E47,0)</f>
        <v>0</v>
      </c>
      <c r="F50" s="534">
        <f>IFERROR(F40/F47,0)</f>
        <v>0</v>
      </c>
      <c r="G50" s="534">
        <f t="shared" ref="G50:AP50" si="9">IFERROR(G40/G47,0)</f>
        <v>0</v>
      </c>
      <c r="H50" s="534">
        <f t="shared" si="9"/>
        <v>0</v>
      </c>
      <c r="I50" s="534">
        <f t="shared" si="9"/>
        <v>0</v>
      </c>
      <c r="J50" s="534">
        <f t="shared" si="9"/>
        <v>0</v>
      </c>
      <c r="K50" s="534">
        <f t="shared" si="9"/>
        <v>0</v>
      </c>
      <c r="L50" s="534">
        <f t="shared" si="9"/>
        <v>0</v>
      </c>
      <c r="M50" s="534">
        <f t="shared" si="9"/>
        <v>0</v>
      </c>
      <c r="N50" s="534">
        <f t="shared" si="9"/>
        <v>0</v>
      </c>
      <c r="O50" s="534">
        <f t="shared" si="9"/>
        <v>0</v>
      </c>
      <c r="P50" s="534">
        <f>IFERROR(P40/P47,0)</f>
        <v>0</v>
      </c>
      <c r="Q50" s="534">
        <f t="shared" si="9"/>
        <v>0</v>
      </c>
      <c r="R50" s="534">
        <f>IFERROR(R40/R47,0)</f>
        <v>0</v>
      </c>
      <c r="S50" s="534">
        <f t="shared" si="9"/>
        <v>0</v>
      </c>
      <c r="T50" s="534">
        <f t="shared" si="9"/>
        <v>0</v>
      </c>
      <c r="U50" s="534">
        <f t="shared" si="9"/>
        <v>0</v>
      </c>
      <c r="V50" s="534">
        <f t="shared" si="9"/>
        <v>0</v>
      </c>
      <c r="W50" s="534">
        <f t="shared" si="9"/>
        <v>0</v>
      </c>
      <c r="X50" s="376">
        <f t="shared" si="9"/>
        <v>0</v>
      </c>
      <c r="Y50" s="376">
        <f t="shared" si="9"/>
        <v>0</v>
      </c>
      <c r="Z50" s="376">
        <f t="shared" si="9"/>
        <v>0</v>
      </c>
      <c r="AA50" s="376">
        <f t="shared" si="9"/>
        <v>0</v>
      </c>
      <c r="AB50" s="376">
        <f t="shared" si="9"/>
        <v>0</v>
      </c>
      <c r="AC50" s="376">
        <f t="shared" si="9"/>
        <v>0</v>
      </c>
      <c r="AD50" s="376">
        <f t="shared" si="9"/>
        <v>0</v>
      </c>
      <c r="AE50" s="376">
        <f t="shared" si="9"/>
        <v>0</v>
      </c>
      <c r="AF50" s="376">
        <f t="shared" si="9"/>
        <v>0</v>
      </c>
      <c r="AG50" s="376">
        <f t="shared" si="9"/>
        <v>0</v>
      </c>
      <c r="AH50" s="376">
        <f t="shared" si="9"/>
        <v>0</v>
      </c>
      <c r="AI50" s="376">
        <f t="shared" si="9"/>
        <v>0</v>
      </c>
      <c r="AJ50" s="376">
        <f t="shared" si="9"/>
        <v>0</v>
      </c>
      <c r="AK50" s="376">
        <f t="shared" si="9"/>
        <v>0</v>
      </c>
      <c r="AL50" s="376">
        <f t="shared" si="9"/>
        <v>0</v>
      </c>
      <c r="AM50" s="376">
        <f t="shared" si="9"/>
        <v>0</v>
      </c>
      <c r="AN50" s="376">
        <f t="shared" si="9"/>
        <v>0</v>
      </c>
      <c r="AO50" s="376">
        <f t="shared" si="9"/>
        <v>0</v>
      </c>
      <c r="AP50" s="376">
        <f t="shared" si="9"/>
        <v>0</v>
      </c>
      <c r="AQ50" s="376">
        <f>IFERROR(AQ40/AQ47,0)</f>
        <v>0</v>
      </c>
      <c r="AR50" s="376">
        <f t="shared" ref="AR50:AW50" si="10">IFERROR(AR40/AR47,0)</f>
        <v>0</v>
      </c>
      <c r="AS50" s="376">
        <f t="shared" si="10"/>
        <v>0</v>
      </c>
      <c r="AT50" s="376">
        <f t="shared" si="10"/>
        <v>0</v>
      </c>
      <c r="AU50" s="376">
        <f t="shared" si="10"/>
        <v>0</v>
      </c>
      <c r="AV50" s="376">
        <f t="shared" si="10"/>
        <v>0</v>
      </c>
      <c r="AW50" s="376">
        <f t="shared" si="10"/>
        <v>0</v>
      </c>
      <c r="AX50" s="376">
        <f>IFERROR(AX40/AX47,0)</f>
        <v>0</v>
      </c>
      <c r="AY50" s="376">
        <f t="shared" ref="AY50:CX50" si="11">IFERROR(AY40/AY47,0)</f>
        <v>0</v>
      </c>
      <c r="AZ50" s="376">
        <f t="shared" si="11"/>
        <v>0</v>
      </c>
      <c r="BA50" s="376">
        <f t="shared" si="11"/>
        <v>0</v>
      </c>
      <c r="BB50" s="376">
        <f t="shared" si="11"/>
        <v>0</v>
      </c>
      <c r="BC50" s="376">
        <f t="shared" si="11"/>
        <v>0</v>
      </c>
      <c r="BD50" s="376">
        <f t="shared" si="11"/>
        <v>0</v>
      </c>
      <c r="BE50" s="376">
        <f t="shared" si="11"/>
        <v>0</v>
      </c>
      <c r="BF50" s="376">
        <f t="shared" si="11"/>
        <v>0</v>
      </c>
      <c r="BG50" s="376">
        <f t="shared" si="11"/>
        <v>0</v>
      </c>
      <c r="BH50" s="376">
        <f t="shared" si="11"/>
        <v>0</v>
      </c>
      <c r="BI50" s="376">
        <f t="shared" si="11"/>
        <v>0</v>
      </c>
      <c r="BJ50" s="376">
        <f t="shared" si="11"/>
        <v>0</v>
      </c>
      <c r="BK50" s="376">
        <f t="shared" si="11"/>
        <v>0</v>
      </c>
      <c r="BL50" s="376">
        <f t="shared" si="11"/>
        <v>0</v>
      </c>
      <c r="BM50" s="376">
        <f t="shared" si="11"/>
        <v>0</v>
      </c>
      <c r="BN50" s="376">
        <f t="shared" si="11"/>
        <v>0</v>
      </c>
      <c r="BO50" s="376">
        <f t="shared" si="11"/>
        <v>0</v>
      </c>
      <c r="BP50" s="376">
        <f t="shared" si="11"/>
        <v>0</v>
      </c>
      <c r="BQ50" s="376">
        <f t="shared" si="11"/>
        <v>0</v>
      </c>
      <c r="BR50" s="376">
        <f t="shared" si="11"/>
        <v>0</v>
      </c>
      <c r="BS50" s="376">
        <f t="shared" si="11"/>
        <v>0</v>
      </c>
      <c r="BT50" s="376">
        <f t="shared" si="11"/>
        <v>0</v>
      </c>
      <c r="BU50" s="376">
        <f t="shared" si="11"/>
        <v>0</v>
      </c>
      <c r="BV50" s="376">
        <f t="shared" si="11"/>
        <v>0</v>
      </c>
      <c r="BW50" s="376">
        <f t="shared" si="11"/>
        <v>0</v>
      </c>
      <c r="BX50" s="376">
        <f t="shared" si="11"/>
        <v>0</v>
      </c>
      <c r="BY50" s="376">
        <f t="shared" si="11"/>
        <v>0</v>
      </c>
      <c r="BZ50" s="376">
        <f t="shared" si="11"/>
        <v>0</v>
      </c>
      <c r="CA50" s="376">
        <f t="shared" si="11"/>
        <v>0</v>
      </c>
      <c r="CB50" s="376">
        <f t="shared" si="11"/>
        <v>0</v>
      </c>
      <c r="CC50" s="376">
        <f t="shared" si="11"/>
        <v>0</v>
      </c>
      <c r="CD50" s="376">
        <f t="shared" si="11"/>
        <v>0</v>
      </c>
      <c r="CE50" s="376">
        <f t="shared" si="11"/>
        <v>0</v>
      </c>
      <c r="CF50" s="376">
        <f t="shared" si="11"/>
        <v>0</v>
      </c>
      <c r="CG50" s="376">
        <f t="shared" si="11"/>
        <v>0</v>
      </c>
      <c r="CH50" s="376">
        <f t="shared" si="11"/>
        <v>0</v>
      </c>
      <c r="CI50" s="376">
        <f t="shared" si="11"/>
        <v>0</v>
      </c>
      <c r="CJ50" s="376">
        <f t="shared" si="11"/>
        <v>0</v>
      </c>
      <c r="CK50" s="376">
        <f t="shared" si="11"/>
        <v>0</v>
      </c>
      <c r="CL50" s="376">
        <f t="shared" si="11"/>
        <v>0</v>
      </c>
      <c r="CM50" s="376">
        <f t="shared" si="11"/>
        <v>0</v>
      </c>
      <c r="CN50" s="376">
        <f t="shared" si="11"/>
        <v>0</v>
      </c>
      <c r="CO50" s="376">
        <f t="shared" si="11"/>
        <v>0</v>
      </c>
      <c r="CP50" s="376">
        <f t="shared" si="11"/>
        <v>0</v>
      </c>
      <c r="CQ50" s="376">
        <f t="shared" si="11"/>
        <v>0</v>
      </c>
      <c r="CR50" s="376">
        <f t="shared" si="11"/>
        <v>0</v>
      </c>
      <c r="CS50" s="376">
        <f t="shared" si="11"/>
        <v>0</v>
      </c>
      <c r="CT50" s="376">
        <f t="shared" si="11"/>
        <v>0</v>
      </c>
      <c r="CU50" s="376">
        <f t="shared" si="11"/>
        <v>0</v>
      </c>
      <c r="CV50" s="376">
        <f t="shared" si="11"/>
        <v>0</v>
      </c>
      <c r="CW50" s="376">
        <f t="shared" si="11"/>
        <v>0</v>
      </c>
      <c r="CX50" s="376">
        <f t="shared" si="11"/>
        <v>0</v>
      </c>
      <c r="CY50" s="376">
        <f>IFERROR(CY40/CY47,0)</f>
        <v>0</v>
      </c>
      <c r="CZ50" s="188"/>
    </row>
    <row r="51" spans="1:110">
      <c r="B51" s="1"/>
      <c r="C51" s="39"/>
      <c r="D51" s="43"/>
      <c r="E51" s="43"/>
      <c r="F51" s="43"/>
      <c r="G51" s="43"/>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c r="CC51" s="240"/>
      <c r="CD51" s="240"/>
      <c r="CE51" s="240"/>
      <c r="CF51" s="240"/>
      <c r="CG51" s="240"/>
      <c r="CH51" s="240"/>
      <c r="CI51" s="240"/>
      <c r="CJ51" s="240"/>
      <c r="CK51" s="240"/>
      <c r="CL51" s="240"/>
      <c r="CM51" s="240"/>
      <c r="CN51" s="240"/>
      <c r="CO51" s="240"/>
      <c r="CP51" s="240"/>
      <c r="CQ51" s="240"/>
      <c r="CR51" s="240"/>
      <c r="CS51" s="240"/>
      <c r="CT51" s="240"/>
      <c r="CU51" s="240"/>
      <c r="CV51" s="240"/>
      <c r="CW51" s="240"/>
      <c r="CX51" s="240"/>
      <c r="CY51" s="240"/>
      <c r="CZ51" s="188"/>
    </row>
    <row r="52" spans="1:110">
      <c r="B52" s="1"/>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43"/>
    </row>
    <row r="53" spans="1:110">
      <c r="B53" s="347" t="s">
        <v>3119</v>
      </c>
      <c r="C53" s="350"/>
      <c r="D53" s="534">
        <f>IFERROR(D31/D47,0)</f>
        <v>0</v>
      </c>
      <c r="E53" s="535">
        <f t="shared" ref="E53:AP53" si="12">IFERROR(E31/E47,0)</f>
        <v>0</v>
      </c>
      <c r="F53" s="535">
        <f t="shared" si="12"/>
        <v>0</v>
      </c>
      <c r="G53" s="535">
        <f t="shared" si="12"/>
        <v>0</v>
      </c>
      <c r="H53" s="535">
        <f t="shared" si="12"/>
        <v>0</v>
      </c>
      <c r="I53" s="535">
        <f t="shared" si="12"/>
        <v>0</v>
      </c>
      <c r="J53" s="535">
        <f t="shared" si="12"/>
        <v>0</v>
      </c>
      <c r="K53" s="535">
        <f t="shared" si="12"/>
        <v>0</v>
      </c>
      <c r="L53" s="535">
        <f t="shared" si="12"/>
        <v>0</v>
      </c>
      <c r="M53" s="535">
        <f t="shared" si="12"/>
        <v>0</v>
      </c>
      <c r="N53" s="535">
        <f t="shared" si="12"/>
        <v>0</v>
      </c>
      <c r="O53" s="535">
        <f t="shared" si="12"/>
        <v>0</v>
      </c>
      <c r="P53" s="535">
        <f t="shared" si="12"/>
        <v>0</v>
      </c>
      <c r="Q53" s="535">
        <f t="shared" si="12"/>
        <v>0</v>
      </c>
      <c r="R53" s="535">
        <f t="shared" si="12"/>
        <v>0</v>
      </c>
      <c r="S53" s="535">
        <f t="shared" si="12"/>
        <v>0</v>
      </c>
      <c r="T53" s="535">
        <f t="shared" si="12"/>
        <v>0</v>
      </c>
      <c r="U53" s="535">
        <f t="shared" si="12"/>
        <v>0</v>
      </c>
      <c r="V53" s="535">
        <f t="shared" si="12"/>
        <v>0</v>
      </c>
      <c r="W53" s="535">
        <f t="shared" si="12"/>
        <v>0</v>
      </c>
      <c r="X53" s="371">
        <f t="shared" si="12"/>
        <v>0</v>
      </c>
      <c r="Y53" s="371">
        <f t="shared" si="12"/>
        <v>0</v>
      </c>
      <c r="Z53" s="371">
        <f t="shared" si="12"/>
        <v>0</v>
      </c>
      <c r="AA53" s="371">
        <f t="shared" si="12"/>
        <v>0</v>
      </c>
      <c r="AB53" s="371">
        <f t="shared" si="12"/>
        <v>0</v>
      </c>
      <c r="AC53" s="371">
        <f t="shared" si="12"/>
        <v>0</v>
      </c>
      <c r="AD53" s="371">
        <f t="shared" si="12"/>
        <v>0</v>
      </c>
      <c r="AE53" s="371">
        <f t="shared" si="12"/>
        <v>0</v>
      </c>
      <c r="AF53" s="371">
        <f t="shared" si="12"/>
        <v>0</v>
      </c>
      <c r="AG53" s="371">
        <f t="shared" si="12"/>
        <v>0</v>
      </c>
      <c r="AH53" s="371">
        <f t="shared" si="12"/>
        <v>0</v>
      </c>
      <c r="AI53" s="371">
        <f t="shared" si="12"/>
        <v>0</v>
      </c>
      <c r="AJ53" s="371">
        <f t="shared" si="12"/>
        <v>0</v>
      </c>
      <c r="AK53" s="371">
        <f t="shared" si="12"/>
        <v>0</v>
      </c>
      <c r="AL53" s="371">
        <f t="shared" si="12"/>
        <v>0</v>
      </c>
      <c r="AM53" s="371">
        <f t="shared" si="12"/>
        <v>0</v>
      </c>
      <c r="AN53" s="371">
        <f t="shared" si="12"/>
        <v>0</v>
      </c>
      <c r="AO53" s="371">
        <f t="shared" si="12"/>
        <v>0</v>
      </c>
      <c r="AP53" s="371">
        <f t="shared" si="12"/>
        <v>0</v>
      </c>
      <c r="AQ53" s="371">
        <f>IFERROR(AQ31/AQ47,0)</f>
        <v>0</v>
      </c>
      <c r="AR53" s="371">
        <f t="shared" ref="AR53:AW53" si="13">IFERROR(AR31/AR47,0)</f>
        <v>0</v>
      </c>
      <c r="AS53" s="371">
        <f t="shared" si="13"/>
        <v>0</v>
      </c>
      <c r="AT53" s="371">
        <f t="shared" si="13"/>
        <v>0</v>
      </c>
      <c r="AU53" s="371">
        <f t="shared" si="13"/>
        <v>0</v>
      </c>
      <c r="AV53" s="371">
        <f t="shared" si="13"/>
        <v>0</v>
      </c>
      <c r="AW53" s="371">
        <f t="shared" si="13"/>
        <v>0</v>
      </c>
      <c r="AX53" s="371">
        <f>IFERROR(AX31/AX47,0)</f>
        <v>0</v>
      </c>
      <c r="AY53" s="371">
        <f t="shared" ref="AY53:CX53" si="14">IFERROR(AY31/AY47,0)</f>
        <v>0</v>
      </c>
      <c r="AZ53" s="371">
        <f t="shared" si="14"/>
        <v>0</v>
      </c>
      <c r="BA53" s="371">
        <f t="shared" si="14"/>
        <v>0</v>
      </c>
      <c r="BB53" s="371">
        <f t="shared" si="14"/>
        <v>0</v>
      </c>
      <c r="BC53" s="371">
        <f t="shared" si="14"/>
        <v>0</v>
      </c>
      <c r="BD53" s="371">
        <f t="shared" si="14"/>
        <v>0</v>
      </c>
      <c r="BE53" s="371">
        <f t="shared" si="14"/>
        <v>0</v>
      </c>
      <c r="BF53" s="371">
        <f t="shared" si="14"/>
        <v>0</v>
      </c>
      <c r="BG53" s="371">
        <f t="shared" si="14"/>
        <v>0</v>
      </c>
      <c r="BH53" s="371">
        <f t="shared" si="14"/>
        <v>0</v>
      </c>
      <c r="BI53" s="371">
        <f t="shared" si="14"/>
        <v>0</v>
      </c>
      <c r="BJ53" s="371">
        <f t="shared" si="14"/>
        <v>0</v>
      </c>
      <c r="BK53" s="371">
        <f t="shared" si="14"/>
        <v>0</v>
      </c>
      <c r="BL53" s="371">
        <f t="shared" si="14"/>
        <v>0</v>
      </c>
      <c r="BM53" s="371">
        <f t="shared" si="14"/>
        <v>0</v>
      </c>
      <c r="BN53" s="371">
        <f t="shared" si="14"/>
        <v>0</v>
      </c>
      <c r="BO53" s="371">
        <f t="shared" si="14"/>
        <v>0</v>
      </c>
      <c r="BP53" s="371">
        <f t="shared" si="14"/>
        <v>0</v>
      </c>
      <c r="BQ53" s="371">
        <f t="shared" si="14"/>
        <v>0</v>
      </c>
      <c r="BR53" s="371">
        <f t="shared" si="14"/>
        <v>0</v>
      </c>
      <c r="BS53" s="371">
        <f t="shared" si="14"/>
        <v>0</v>
      </c>
      <c r="BT53" s="371">
        <f t="shared" si="14"/>
        <v>0</v>
      </c>
      <c r="BU53" s="371">
        <f t="shared" si="14"/>
        <v>0</v>
      </c>
      <c r="BV53" s="371">
        <f t="shared" si="14"/>
        <v>0</v>
      </c>
      <c r="BW53" s="371">
        <f t="shared" si="14"/>
        <v>0</v>
      </c>
      <c r="BX53" s="371">
        <f t="shared" si="14"/>
        <v>0</v>
      </c>
      <c r="BY53" s="371">
        <f t="shared" si="14"/>
        <v>0</v>
      </c>
      <c r="BZ53" s="371">
        <f t="shared" si="14"/>
        <v>0</v>
      </c>
      <c r="CA53" s="371">
        <f t="shared" si="14"/>
        <v>0</v>
      </c>
      <c r="CB53" s="371">
        <f t="shared" si="14"/>
        <v>0</v>
      </c>
      <c r="CC53" s="371">
        <f t="shared" si="14"/>
        <v>0</v>
      </c>
      <c r="CD53" s="371">
        <f t="shared" si="14"/>
        <v>0</v>
      </c>
      <c r="CE53" s="371">
        <f t="shared" si="14"/>
        <v>0</v>
      </c>
      <c r="CF53" s="371">
        <f t="shared" si="14"/>
        <v>0</v>
      </c>
      <c r="CG53" s="371">
        <f t="shared" si="14"/>
        <v>0</v>
      </c>
      <c r="CH53" s="371">
        <f t="shared" si="14"/>
        <v>0</v>
      </c>
      <c r="CI53" s="371">
        <f t="shared" si="14"/>
        <v>0</v>
      </c>
      <c r="CJ53" s="371">
        <f t="shared" si="14"/>
        <v>0</v>
      </c>
      <c r="CK53" s="371">
        <f t="shared" si="14"/>
        <v>0</v>
      </c>
      <c r="CL53" s="371">
        <f t="shared" si="14"/>
        <v>0</v>
      </c>
      <c r="CM53" s="371">
        <f t="shared" si="14"/>
        <v>0</v>
      </c>
      <c r="CN53" s="371">
        <f t="shared" si="14"/>
        <v>0</v>
      </c>
      <c r="CO53" s="371">
        <f t="shared" si="14"/>
        <v>0</v>
      </c>
      <c r="CP53" s="371">
        <f t="shared" si="14"/>
        <v>0</v>
      </c>
      <c r="CQ53" s="371">
        <f t="shared" si="14"/>
        <v>0</v>
      </c>
      <c r="CR53" s="371">
        <f t="shared" si="14"/>
        <v>0</v>
      </c>
      <c r="CS53" s="371">
        <f t="shared" si="14"/>
        <v>0</v>
      </c>
      <c r="CT53" s="371">
        <f t="shared" si="14"/>
        <v>0</v>
      </c>
      <c r="CU53" s="371">
        <f t="shared" si="14"/>
        <v>0</v>
      </c>
      <c r="CV53" s="371">
        <f t="shared" si="14"/>
        <v>0</v>
      </c>
      <c r="CW53" s="371">
        <f t="shared" si="14"/>
        <v>0</v>
      </c>
      <c r="CX53" s="371">
        <f t="shared" si="14"/>
        <v>0</v>
      </c>
      <c r="CY53" s="371">
        <f>IFERROR(CY31/CY47,0)</f>
        <v>0</v>
      </c>
      <c r="DE53" s="290"/>
    </row>
    <row r="54" spans="1:110">
      <c r="B54" s="199"/>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43"/>
    </row>
    <row r="55" spans="1:110">
      <c r="B55" s="347" t="s">
        <v>2936</v>
      </c>
      <c r="C55" s="349"/>
      <c r="D55" s="534">
        <f>'Svc Line Rev (1)'!E71</f>
        <v>0</v>
      </c>
      <c r="E55" s="535">
        <f>'Svc Line Rev (1)'!E72</f>
        <v>0</v>
      </c>
      <c r="F55" s="535">
        <f>'Svc Line Rev (1)'!E73</f>
        <v>0</v>
      </c>
      <c r="G55" s="535">
        <f>'Svc Line Rev (1)'!E74</f>
        <v>0</v>
      </c>
      <c r="H55" s="535">
        <f>'Svc Line Rev (1)'!E75</f>
        <v>0</v>
      </c>
      <c r="I55" s="535">
        <f>'Svc Line Rev (1)'!E76</f>
        <v>0</v>
      </c>
      <c r="J55" s="535">
        <f>'Svc Line Rev (1)'!E77</f>
        <v>0</v>
      </c>
      <c r="K55" s="535">
        <f>'Svc Line Rev (1)'!E78</f>
        <v>0</v>
      </c>
      <c r="L55" s="535">
        <f>'Svc Line Rev (1)'!E79</f>
        <v>0</v>
      </c>
      <c r="M55" s="535">
        <f>'Svc Line Rev (1)'!E80</f>
        <v>0</v>
      </c>
      <c r="N55" s="535">
        <f>'Svc Line Rev (1)'!E81</f>
        <v>0</v>
      </c>
      <c r="O55" s="535">
        <f>'Svc Line Rev (1)'!E82</f>
        <v>0</v>
      </c>
      <c r="P55" s="535">
        <f>'Svc Line Rev (1)'!E83</f>
        <v>0</v>
      </c>
      <c r="Q55" s="535">
        <f>'Svc Line Rev (1)'!E84</f>
        <v>0</v>
      </c>
      <c r="R55" s="535">
        <f>'Svc Line Rev (1)'!E85</f>
        <v>0</v>
      </c>
      <c r="S55" s="535">
        <f>'Svc Line Rev (1)'!E86</f>
        <v>0</v>
      </c>
      <c r="T55" s="535">
        <f>'Svc Line Rev (1)'!E87</f>
        <v>0</v>
      </c>
      <c r="U55" s="535">
        <f>'Svc Line Rev (1)'!E88</f>
        <v>0</v>
      </c>
      <c r="V55" s="535">
        <f>'Svc Line Rev (1)'!E89</f>
        <v>0</v>
      </c>
      <c r="W55" s="535">
        <f>'Svc Line Rev (1)'!E90</f>
        <v>0</v>
      </c>
      <c r="X55" s="371">
        <f>'Svc Line Rev (1)'!E91</f>
        <v>0</v>
      </c>
      <c r="Y55" s="371">
        <f>'Svc Line Rev (1)'!E92</f>
        <v>0</v>
      </c>
      <c r="Z55" s="371">
        <f>'Svc Line Rev (1)'!E93</f>
        <v>0</v>
      </c>
      <c r="AA55" s="371">
        <f>'Svc Line Rev (1)'!E94</f>
        <v>0</v>
      </c>
      <c r="AB55" s="371">
        <f>'Svc Line Rev (1)'!E95</f>
        <v>0</v>
      </c>
      <c r="AC55" s="371">
        <f>'Svc Line Rev (1)'!E96</f>
        <v>0</v>
      </c>
      <c r="AD55" s="371">
        <f>'Svc Line Rev (1)'!E97</f>
        <v>0</v>
      </c>
      <c r="AE55" s="371">
        <f>'Svc Line Rev (1)'!E98</f>
        <v>0</v>
      </c>
      <c r="AF55" s="371">
        <f>'Svc Line Rev (1)'!E99</f>
        <v>0</v>
      </c>
      <c r="AG55" s="371">
        <f>'Svc Line Rev (1)'!E100</f>
        <v>0</v>
      </c>
      <c r="AH55" s="371">
        <f>'Svc Line Rev (1)'!E101</f>
        <v>0</v>
      </c>
      <c r="AI55" s="371">
        <f>'Svc Line Rev (1)'!E102</f>
        <v>0</v>
      </c>
      <c r="AJ55" s="371">
        <f>'Svc Line Rev (1)'!E103</f>
        <v>0</v>
      </c>
      <c r="AK55" s="371">
        <f>'Svc Line Rev (1)'!E104</f>
        <v>0</v>
      </c>
      <c r="AL55" s="371">
        <f>'Svc Line Rev (1)'!E105</f>
        <v>0</v>
      </c>
      <c r="AM55" s="371">
        <f>'Svc Line Rev (1)'!E106</f>
        <v>0</v>
      </c>
      <c r="AN55" s="371">
        <f>'Svc Line Rev (1)'!E107</f>
        <v>0</v>
      </c>
      <c r="AO55" s="371">
        <f>'Svc Line Rev (1)'!E108</f>
        <v>0</v>
      </c>
      <c r="AP55" s="371">
        <f>'Svc Line Rev (1)'!E109</f>
        <v>0</v>
      </c>
      <c r="AQ55" s="371">
        <f>'Svc Line Rev (1)'!E110</f>
        <v>0</v>
      </c>
      <c r="AR55" s="371">
        <f>'Svc Line Rev (1)'!E111</f>
        <v>0</v>
      </c>
      <c r="AS55" s="371">
        <f>'Svc Line Rev (1)'!E112</f>
        <v>0</v>
      </c>
      <c r="AT55" s="371">
        <f>'Svc Line Rev (1)'!E113</f>
        <v>0</v>
      </c>
      <c r="AU55" s="371">
        <f>'Svc Line Rev (1)'!E114</f>
        <v>0</v>
      </c>
      <c r="AV55" s="371">
        <f>'Svc Line Rev (1)'!E115</f>
        <v>0</v>
      </c>
      <c r="AW55" s="371">
        <f>'Svc Line Rev (1)'!E116</f>
        <v>0</v>
      </c>
      <c r="AX55" s="371">
        <f>'Svc Line Rev (1)'!E117</f>
        <v>0</v>
      </c>
      <c r="AY55" s="371">
        <f>'Svc Line Rev (1)'!E118</f>
        <v>0</v>
      </c>
      <c r="AZ55" s="371">
        <f>'Svc Line Rev (1)'!$E119</f>
        <v>0</v>
      </c>
      <c r="BA55" s="371">
        <f>'Svc Line Rev (1)'!$E120</f>
        <v>0</v>
      </c>
      <c r="BB55" s="371">
        <f>'Svc Line Rev (1)'!$E121</f>
        <v>0</v>
      </c>
      <c r="BC55" s="371">
        <f>'Svc Line Rev (1)'!$E122</f>
        <v>0</v>
      </c>
      <c r="BD55" s="371">
        <f>'Svc Line Rev (1)'!$E123</f>
        <v>0</v>
      </c>
      <c r="BE55" s="371">
        <f>'Svc Line Rev (1)'!$E124</f>
        <v>0</v>
      </c>
      <c r="BF55" s="371">
        <f>'Svc Line Rev (1)'!$E125</f>
        <v>0</v>
      </c>
      <c r="BG55" s="371">
        <f>'Svc Line Rev (1)'!$E126</f>
        <v>0</v>
      </c>
      <c r="BH55" s="371">
        <f>'Svc Line Rev (1)'!$E127</f>
        <v>0</v>
      </c>
      <c r="BI55" s="371">
        <f>'Svc Line Rev (1)'!$E128</f>
        <v>0</v>
      </c>
      <c r="BJ55" s="371">
        <f>'Svc Line Rev (1)'!$E129</f>
        <v>0</v>
      </c>
      <c r="BK55" s="371">
        <f>'Svc Line Rev (1)'!$E130</f>
        <v>0</v>
      </c>
      <c r="BL55" s="371">
        <f>'Svc Line Rev (1)'!$E131</f>
        <v>0</v>
      </c>
      <c r="BM55" s="371">
        <f>'Svc Line Rev (1)'!$E132</f>
        <v>0</v>
      </c>
      <c r="BN55" s="371">
        <f>'Svc Line Rev (1)'!$E133</f>
        <v>0</v>
      </c>
      <c r="BO55" s="371">
        <f>'Svc Line Rev (1)'!$E134</f>
        <v>0</v>
      </c>
      <c r="BP55" s="371">
        <f>'Svc Line Rev (1)'!$E135</f>
        <v>0</v>
      </c>
      <c r="BQ55" s="371">
        <f>'Svc Line Rev (1)'!$E136</f>
        <v>0</v>
      </c>
      <c r="BR55" s="371">
        <f>'Svc Line Rev (1)'!$E137</f>
        <v>0</v>
      </c>
      <c r="BS55" s="371">
        <f>'Svc Line Rev (1)'!$E138</f>
        <v>0</v>
      </c>
      <c r="BT55" s="371">
        <f>'Svc Line Rev (1)'!$E139</f>
        <v>0</v>
      </c>
      <c r="BU55" s="371">
        <f>'Svc Line Rev (1)'!$E140</f>
        <v>0</v>
      </c>
      <c r="BV55" s="371">
        <f>'Svc Line Rev (1)'!$E141</f>
        <v>0</v>
      </c>
      <c r="BW55" s="371">
        <f>'Svc Line Rev (1)'!$E142</f>
        <v>0</v>
      </c>
      <c r="BX55" s="371">
        <f>'Svc Line Rev (1)'!$E143</f>
        <v>0</v>
      </c>
      <c r="BY55" s="371">
        <f>'Svc Line Rev (1)'!$E144</f>
        <v>0</v>
      </c>
      <c r="BZ55" s="371">
        <f>'Svc Line Rev (1)'!$E145</f>
        <v>0</v>
      </c>
      <c r="CA55" s="371">
        <f>'Svc Line Rev (1)'!$E146</f>
        <v>0</v>
      </c>
      <c r="CB55" s="371">
        <f>'Svc Line Rev (1)'!$E147</f>
        <v>0</v>
      </c>
      <c r="CC55" s="371">
        <f>'Svc Line Rev (1)'!$E148</f>
        <v>0</v>
      </c>
      <c r="CD55" s="371">
        <f>'Svc Line Rev (1)'!$E149</f>
        <v>0</v>
      </c>
      <c r="CE55" s="371">
        <f>'Svc Line Rev (1)'!$E150</f>
        <v>0</v>
      </c>
      <c r="CF55" s="371">
        <f>'Svc Line Rev (1)'!$E151</f>
        <v>0</v>
      </c>
      <c r="CG55" s="371">
        <f>'Svc Line Rev (1)'!$E152</f>
        <v>0</v>
      </c>
      <c r="CH55" s="371">
        <f>'Svc Line Rev (1)'!$E153</f>
        <v>0</v>
      </c>
      <c r="CI55" s="371">
        <f>'Svc Line Rev (1)'!$E154</f>
        <v>0</v>
      </c>
      <c r="CJ55" s="371">
        <f>'Svc Line Rev (1)'!$E155</f>
        <v>0</v>
      </c>
      <c r="CK55" s="371">
        <f>'Svc Line Rev (1)'!$E156</f>
        <v>0</v>
      </c>
      <c r="CL55" s="371">
        <f>'Svc Line Rev (1)'!$E157</f>
        <v>0</v>
      </c>
      <c r="CM55" s="371">
        <f>'Svc Line Rev (1)'!$E158</f>
        <v>0</v>
      </c>
      <c r="CN55" s="371">
        <f>'Svc Line Rev (1)'!$E159</f>
        <v>0</v>
      </c>
      <c r="CO55" s="371">
        <f>'Svc Line Rev (1)'!$E160</f>
        <v>0</v>
      </c>
      <c r="CP55" s="371">
        <f>'Svc Line Rev (1)'!$E161</f>
        <v>0</v>
      </c>
      <c r="CQ55" s="371">
        <f>'Svc Line Rev (1)'!$E162</f>
        <v>0</v>
      </c>
      <c r="CR55" s="371">
        <f>'Svc Line Rev (1)'!$E163</f>
        <v>0</v>
      </c>
      <c r="CS55" s="371">
        <f>'Svc Line Rev (1)'!$E164</f>
        <v>0</v>
      </c>
      <c r="CT55" s="371">
        <f>'Svc Line Rev (1)'!$E165</f>
        <v>0</v>
      </c>
      <c r="CU55" s="371">
        <f>'Svc Line Rev (1)'!$E166</f>
        <v>0</v>
      </c>
      <c r="CV55" s="371">
        <f>'Svc Line Rev (1)'!$E167</f>
        <v>0</v>
      </c>
      <c r="CW55" s="371">
        <f>'Svc Line Rev (1)'!$E168</f>
        <v>0</v>
      </c>
      <c r="CX55" s="371">
        <f>'Svc Line Rev (1)'!$E169</f>
        <v>0</v>
      </c>
      <c r="CY55" s="371">
        <f>'Svc Line Rev (1)'!$E170</f>
        <v>0</v>
      </c>
      <c r="CZ55" s="188"/>
      <c r="DA55" s="194"/>
      <c r="DB55" s="195"/>
      <c r="DC55" s="196"/>
    </row>
    <row r="56" spans="1:110">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43"/>
      <c r="DE56"/>
      <c r="DF56"/>
    </row>
    <row r="57" spans="1:110" ht="15.75" customHeight="1">
      <c r="B57" s="347" t="s">
        <v>3230</v>
      </c>
      <c r="C57" s="351"/>
      <c r="D57" s="534">
        <f>IFERROR(D55-D53,0)</f>
        <v>0</v>
      </c>
      <c r="E57" s="535">
        <f>IFERROR(E55-E53,0)</f>
        <v>0</v>
      </c>
      <c r="F57" s="535">
        <f t="shared" ref="F57:AO57" si="15">IFERROR(F55-F53,0)</f>
        <v>0</v>
      </c>
      <c r="G57" s="535">
        <f t="shared" si="15"/>
        <v>0</v>
      </c>
      <c r="H57" s="535">
        <f t="shared" si="15"/>
        <v>0</v>
      </c>
      <c r="I57" s="535">
        <f t="shared" si="15"/>
        <v>0</v>
      </c>
      <c r="J57" s="535">
        <f t="shared" si="15"/>
        <v>0</v>
      </c>
      <c r="K57" s="535">
        <f t="shared" si="15"/>
        <v>0</v>
      </c>
      <c r="L57" s="535">
        <f t="shared" si="15"/>
        <v>0</v>
      </c>
      <c r="M57" s="535">
        <f t="shared" si="15"/>
        <v>0</v>
      </c>
      <c r="N57" s="535">
        <f t="shared" si="15"/>
        <v>0</v>
      </c>
      <c r="O57" s="535">
        <f t="shared" si="15"/>
        <v>0</v>
      </c>
      <c r="P57" s="535">
        <f t="shared" si="15"/>
        <v>0</v>
      </c>
      <c r="Q57" s="535">
        <f t="shared" si="15"/>
        <v>0</v>
      </c>
      <c r="R57" s="535">
        <f t="shared" si="15"/>
        <v>0</v>
      </c>
      <c r="S57" s="535">
        <f t="shared" si="15"/>
        <v>0</v>
      </c>
      <c r="T57" s="535">
        <f t="shared" si="15"/>
        <v>0</v>
      </c>
      <c r="U57" s="535">
        <f t="shared" si="15"/>
        <v>0</v>
      </c>
      <c r="V57" s="535">
        <f t="shared" si="15"/>
        <v>0</v>
      </c>
      <c r="W57" s="535">
        <f t="shared" si="15"/>
        <v>0</v>
      </c>
      <c r="X57" s="371">
        <f t="shared" si="15"/>
        <v>0</v>
      </c>
      <c r="Y57" s="371">
        <f t="shared" si="15"/>
        <v>0</v>
      </c>
      <c r="Z57" s="371">
        <f t="shared" si="15"/>
        <v>0</v>
      </c>
      <c r="AA57" s="371">
        <f t="shared" si="15"/>
        <v>0</v>
      </c>
      <c r="AB57" s="371">
        <f t="shared" si="15"/>
        <v>0</v>
      </c>
      <c r="AC57" s="371">
        <f t="shared" si="15"/>
        <v>0</v>
      </c>
      <c r="AD57" s="371">
        <f t="shared" si="15"/>
        <v>0</v>
      </c>
      <c r="AE57" s="371">
        <f t="shared" si="15"/>
        <v>0</v>
      </c>
      <c r="AF57" s="371">
        <f t="shared" si="15"/>
        <v>0</v>
      </c>
      <c r="AG57" s="371">
        <f t="shared" si="15"/>
        <v>0</v>
      </c>
      <c r="AH57" s="371">
        <f t="shared" si="15"/>
        <v>0</v>
      </c>
      <c r="AI57" s="371">
        <f t="shared" si="15"/>
        <v>0</v>
      </c>
      <c r="AJ57" s="371">
        <f t="shared" si="15"/>
        <v>0</v>
      </c>
      <c r="AK57" s="371">
        <f t="shared" si="15"/>
        <v>0</v>
      </c>
      <c r="AL57" s="371">
        <f t="shared" si="15"/>
        <v>0</v>
      </c>
      <c r="AM57" s="371">
        <f t="shared" si="15"/>
        <v>0</v>
      </c>
      <c r="AN57" s="371">
        <f t="shared" si="15"/>
        <v>0</v>
      </c>
      <c r="AO57" s="371">
        <f t="shared" si="15"/>
        <v>0</v>
      </c>
      <c r="AP57" s="371">
        <f>IFERROR(AP55-AP53,0)</f>
        <v>0</v>
      </c>
      <c r="AQ57" s="371">
        <f>IFERROR(AQ55-AQ53,0)</f>
        <v>0</v>
      </c>
      <c r="AR57" s="371">
        <f>IFERROR(AR55-AR53,0)</f>
        <v>0</v>
      </c>
      <c r="AS57" s="371">
        <f>IFERROR(AS55-AS53,0)</f>
        <v>0</v>
      </c>
      <c r="AT57" s="371">
        <f t="shared" ref="AT57:AV57" si="16">IFERROR(AT55-AT53,0)</f>
        <v>0</v>
      </c>
      <c r="AU57" s="371">
        <f t="shared" si="16"/>
        <v>0</v>
      </c>
      <c r="AV57" s="371">
        <f t="shared" si="16"/>
        <v>0</v>
      </c>
      <c r="AW57" s="371">
        <f>IFERROR(AW55-AW53,0)</f>
        <v>0</v>
      </c>
      <c r="AX57" s="371">
        <f>IFERROR(AX55-AX53,0)</f>
        <v>0</v>
      </c>
      <c r="AY57" s="371">
        <f t="shared" ref="AY57:CY57" si="17">IFERROR(AY55-AY53,0)</f>
        <v>0</v>
      </c>
      <c r="AZ57" s="371">
        <f t="shared" si="17"/>
        <v>0</v>
      </c>
      <c r="BA57" s="371">
        <f t="shared" si="17"/>
        <v>0</v>
      </c>
      <c r="BB57" s="371">
        <f t="shared" si="17"/>
        <v>0</v>
      </c>
      <c r="BC57" s="371">
        <f t="shared" si="17"/>
        <v>0</v>
      </c>
      <c r="BD57" s="371">
        <f t="shared" si="17"/>
        <v>0</v>
      </c>
      <c r="BE57" s="371">
        <f t="shared" si="17"/>
        <v>0</v>
      </c>
      <c r="BF57" s="371">
        <f t="shared" si="17"/>
        <v>0</v>
      </c>
      <c r="BG57" s="371">
        <f t="shared" si="17"/>
        <v>0</v>
      </c>
      <c r="BH57" s="371">
        <f t="shared" si="17"/>
        <v>0</v>
      </c>
      <c r="BI57" s="371">
        <f t="shared" si="17"/>
        <v>0</v>
      </c>
      <c r="BJ57" s="371">
        <f t="shared" si="17"/>
        <v>0</v>
      </c>
      <c r="BK57" s="371">
        <f t="shared" si="17"/>
        <v>0</v>
      </c>
      <c r="BL57" s="371">
        <f t="shared" si="17"/>
        <v>0</v>
      </c>
      <c r="BM57" s="371">
        <f t="shared" si="17"/>
        <v>0</v>
      </c>
      <c r="BN57" s="371">
        <f t="shared" si="17"/>
        <v>0</v>
      </c>
      <c r="BO57" s="371">
        <f t="shared" si="17"/>
        <v>0</v>
      </c>
      <c r="BP57" s="371">
        <f t="shared" si="17"/>
        <v>0</v>
      </c>
      <c r="BQ57" s="371">
        <f t="shared" si="17"/>
        <v>0</v>
      </c>
      <c r="BR57" s="371">
        <f t="shared" si="17"/>
        <v>0</v>
      </c>
      <c r="BS57" s="371">
        <f t="shared" si="17"/>
        <v>0</v>
      </c>
      <c r="BT57" s="371">
        <f t="shared" si="17"/>
        <v>0</v>
      </c>
      <c r="BU57" s="371">
        <f t="shared" si="17"/>
        <v>0</v>
      </c>
      <c r="BV57" s="371">
        <f t="shared" si="17"/>
        <v>0</v>
      </c>
      <c r="BW57" s="371">
        <f t="shared" si="17"/>
        <v>0</v>
      </c>
      <c r="BX57" s="371">
        <f t="shared" si="17"/>
        <v>0</v>
      </c>
      <c r="BY57" s="371">
        <f t="shared" si="17"/>
        <v>0</v>
      </c>
      <c r="BZ57" s="371">
        <f t="shared" si="17"/>
        <v>0</v>
      </c>
      <c r="CA57" s="371">
        <f t="shared" si="17"/>
        <v>0</v>
      </c>
      <c r="CB57" s="371">
        <f t="shared" si="17"/>
        <v>0</v>
      </c>
      <c r="CC57" s="371">
        <f t="shared" si="17"/>
        <v>0</v>
      </c>
      <c r="CD57" s="371">
        <f t="shared" si="17"/>
        <v>0</v>
      </c>
      <c r="CE57" s="371">
        <f t="shared" si="17"/>
        <v>0</v>
      </c>
      <c r="CF57" s="371">
        <f t="shared" si="17"/>
        <v>0</v>
      </c>
      <c r="CG57" s="371">
        <f t="shared" si="17"/>
        <v>0</v>
      </c>
      <c r="CH57" s="371">
        <f t="shared" si="17"/>
        <v>0</v>
      </c>
      <c r="CI57" s="371">
        <f t="shared" si="17"/>
        <v>0</v>
      </c>
      <c r="CJ57" s="371">
        <f t="shared" si="17"/>
        <v>0</v>
      </c>
      <c r="CK57" s="371">
        <f t="shared" si="17"/>
        <v>0</v>
      </c>
      <c r="CL57" s="371">
        <f t="shared" si="17"/>
        <v>0</v>
      </c>
      <c r="CM57" s="371">
        <f t="shared" si="17"/>
        <v>0</v>
      </c>
      <c r="CN57" s="371">
        <f t="shared" si="17"/>
        <v>0</v>
      </c>
      <c r="CO57" s="371">
        <f t="shared" si="17"/>
        <v>0</v>
      </c>
      <c r="CP57" s="371">
        <f t="shared" si="17"/>
        <v>0</v>
      </c>
      <c r="CQ57" s="371">
        <f t="shared" si="17"/>
        <v>0</v>
      </c>
      <c r="CR57" s="371">
        <f t="shared" si="17"/>
        <v>0</v>
      </c>
      <c r="CS57" s="371">
        <f t="shared" si="17"/>
        <v>0</v>
      </c>
      <c r="CT57" s="371">
        <f t="shared" si="17"/>
        <v>0</v>
      </c>
      <c r="CU57" s="371">
        <f t="shared" si="17"/>
        <v>0</v>
      </c>
      <c r="CV57" s="371">
        <f t="shared" si="17"/>
        <v>0</v>
      </c>
      <c r="CW57" s="371">
        <f t="shared" si="17"/>
        <v>0</v>
      </c>
      <c r="CX57" s="371">
        <f t="shared" si="17"/>
        <v>0</v>
      </c>
      <c r="CY57" s="371">
        <f t="shared" si="17"/>
        <v>0</v>
      </c>
      <c r="DE57"/>
      <c r="DF57"/>
    </row>
    <row r="58" spans="1:110">
      <c r="B58" s="199"/>
      <c r="DE58"/>
      <c r="DF58"/>
    </row>
    <row r="59" spans="1:110">
      <c r="B59" s="199"/>
    </row>
    <row r="60" spans="1:110" ht="15" hidden="1" customHeight="1">
      <c r="B60" s="402" t="s">
        <v>3146</v>
      </c>
      <c r="C60" s="351"/>
      <c r="D60" s="371">
        <f t="shared" ref="D60:AQ60" si="18">IFERROR((D31+D42)/D47,0)</f>
        <v>0</v>
      </c>
      <c r="E60" s="371">
        <f t="shared" si="18"/>
        <v>0</v>
      </c>
      <c r="F60" s="371">
        <f t="shared" si="18"/>
        <v>0</v>
      </c>
      <c r="G60" s="371">
        <f t="shared" si="18"/>
        <v>0</v>
      </c>
      <c r="H60" s="371">
        <f t="shared" si="18"/>
        <v>0</v>
      </c>
      <c r="I60" s="371">
        <f t="shared" si="18"/>
        <v>0</v>
      </c>
      <c r="J60" s="371">
        <f t="shared" si="18"/>
        <v>0</v>
      </c>
      <c r="K60" s="371">
        <f t="shared" si="18"/>
        <v>0</v>
      </c>
      <c r="L60" s="371">
        <f t="shared" si="18"/>
        <v>0</v>
      </c>
      <c r="M60" s="371">
        <f t="shared" si="18"/>
        <v>0</v>
      </c>
      <c r="N60" s="371">
        <f t="shared" si="18"/>
        <v>0</v>
      </c>
      <c r="O60" s="371">
        <f t="shared" si="18"/>
        <v>0</v>
      </c>
      <c r="P60" s="371">
        <f t="shared" si="18"/>
        <v>0</v>
      </c>
      <c r="Q60" s="371">
        <f t="shared" si="18"/>
        <v>0</v>
      </c>
      <c r="R60" s="371">
        <f t="shared" si="18"/>
        <v>0</v>
      </c>
      <c r="S60" s="371">
        <f t="shared" si="18"/>
        <v>0</v>
      </c>
      <c r="T60" s="371">
        <f t="shared" si="18"/>
        <v>0</v>
      </c>
      <c r="U60" s="371">
        <f t="shared" si="18"/>
        <v>0</v>
      </c>
      <c r="V60" s="371">
        <f t="shared" si="18"/>
        <v>0</v>
      </c>
      <c r="W60" s="371">
        <f t="shared" si="18"/>
        <v>0</v>
      </c>
      <c r="X60" s="371">
        <f t="shared" si="18"/>
        <v>0</v>
      </c>
      <c r="Y60" s="371">
        <f t="shared" si="18"/>
        <v>0</v>
      </c>
      <c r="Z60" s="371">
        <f t="shared" si="18"/>
        <v>0</v>
      </c>
      <c r="AA60" s="371">
        <f t="shared" si="18"/>
        <v>0</v>
      </c>
      <c r="AB60" s="371">
        <f t="shared" si="18"/>
        <v>0</v>
      </c>
      <c r="AC60" s="371">
        <f t="shared" si="18"/>
        <v>0</v>
      </c>
      <c r="AD60" s="371">
        <f t="shared" si="18"/>
        <v>0</v>
      </c>
      <c r="AE60" s="371">
        <f t="shared" si="18"/>
        <v>0</v>
      </c>
      <c r="AF60" s="371">
        <f t="shared" si="18"/>
        <v>0</v>
      </c>
      <c r="AG60" s="371">
        <f t="shared" si="18"/>
        <v>0</v>
      </c>
      <c r="AH60" s="371">
        <f t="shared" si="18"/>
        <v>0</v>
      </c>
      <c r="AI60" s="371">
        <f t="shared" si="18"/>
        <v>0</v>
      </c>
      <c r="AJ60" s="371">
        <f t="shared" si="18"/>
        <v>0</v>
      </c>
      <c r="AK60" s="371">
        <f t="shared" si="18"/>
        <v>0</v>
      </c>
      <c r="AL60" s="371">
        <f t="shared" si="18"/>
        <v>0</v>
      </c>
      <c r="AM60" s="371">
        <f t="shared" si="18"/>
        <v>0</v>
      </c>
      <c r="AN60" s="371">
        <f t="shared" si="18"/>
        <v>0</v>
      </c>
      <c r="AO60" s="371">
        <f t="shared" si="18"/>
        <v>0</v>
      </c>
      <c r="AP60" s="371">
        <f t="shared" si="18"/>
        <v>0</v>
      </c>
      <c r="AQ60" s="371">
        <f t="shared" si="18"/>
        <v>0</v>
      </c>
      <c r="AR60" s="507"/>
      <c r="AS60" s="507"/>
      <c r="AT60" s="507"/>
      <c r="AU60" s="507"/>
      <c r="AV60" s="507"/>
      <c r="AW60" s="507"/>
      <c r="AX60" s="507"/>
      <c r="AY60" s="507"/>
      <c r="AZ60" s="507"/>
      <c r="BA60" s="507"/>
      <c r="BB60" s="507"/>
      <c r="BC60" s="507"/>
      <c r="BD60" s="507"/>
      <c r="BE60" s="507"/>
      <c r="BF60" s="507"/>
      <c r="BG60" s="507"/>
      <c r="BH60" s="507"/>
      <c r="BI60" s="507"/>
      <c r="BJ60" s="507"/>
      <c r="BK60" s="507"/>
      <c r="BL60" s="507"/>
      <c r="BM60" s="507"/>
      <c r="BN60" s="507"/>
      <c r="BO60" s="507"/>
      <c r="BP60" s="507"/>
      <c r="BQ60" s="507"/>
      <c r="BR60" s="507"/>
      <c r="BS60" s="507"/>
      <c r="BT60" s="507"/>
      <c r="BU60" s="507"/>
      <c r="BV60" s="507"/>
      <c r="BW60" s="507"/>
      <c r="BX60" s="507"/>
      <c r="BY60" s="507"/>
      <c r="BZ60" s="507"/>
      <c r="CA60" s="507"/>
      <c r="CB60" s="507"/>
      <c r="CC60" s="507"/>
      <c r="CD60" s="507"/>
      <c r="CE60" s="507"/>
      <c r="CF60" s="507"/>
      <c r="CG60" s="507"/>
      <c r="CH60" s="507"/>
      <c r="CI60" s="507"/>
      <c r="CJ60" s="507"/>
      <c r="CK60" s="507"/>
      <c r="CL60" s="507"/>
      <c r="CM60" s="507"/>
      <c r="CN60" s="507"/>
      <c r="CO60" s="507"/>
      <c r="CP60" s="507"/>
      <c r="CQ60" s="507"/>
      <c r="CR60" s="507"/>
      <c r="CS60" s="507"/>
      <c r="CT60" s="507"/>
      <c r="CU60" s="507"/>
      <c r="CV60" s="507"/>
      <c r="CW60" s="507"/>
      <c r="CX60" s="507"/>
      <c r="CY60" s="507"/>
    </row>
    <row r="61" spans="1:110" hidden="1">
      <c r="B61" s="130"/>
      <c r="C61" s="343"/>
    </row>
    <row r="62" spans="1:110" hidden="1">
      <c r="B62" s="402" t="s">
        <v>3147</v>
      </c>
      <c r="C62" s="351"/>
      <c r="D62" s="371">
        <f t="shared" ref="D62:AQ62" si="19">D55-D60</f>
        <v>0</v>
      </c>
      <c r="E62" s="371">
        <f t="shared" si="19"/>
        <v>0</v>
      </c>
      <c r="F62" s="371">
        <f t="shared" si="19"/>
        <v>0</v>
      </c>
      <c r="G62" s="371">
        <f t="shared" si="19"/>
        <v>0</v>
      </c>
      <c r="H62" s="371">
        <f t="shared" si="19"/>
        <v>0</v>
      </c>
      <c r="I62" s="371">
        <f t="shared" si="19"/>
        <v>0</v>
      </c>
      <c r="J62" s="371">
        <f t="shared" si="19"/>
        <v>0</v>
      </c>
      <c r="K62" s="371">
        <f t="shared" si="19"/>
        <v>0</v>
      </c>
      <c r="L62" s="371">
        <f t="shared" si="19"/>
        <v>0</v>
      </c>
      <c r="M62" s="371">
        <f t="shared" si="19"/>
        <v>0</v>
      </c>
      <c r="N62" s="371">
        <f t="shared" si="19"/>
        <v>0</v>
      </c>
      <c r="O62" s="371">
        <f t="shared" si="19"/>
        <v>0</v>
      </c>
      <c r="P62" s="371">
        <f t="shared" si="19"/>
        <v>0</v>
      </c>
      <c r="Q62" s="371">
        <f t="shared" si="19"/>
        <v>0</v>
      </c>
      <c r="R62" s="371">
        <f t="shared" si="19"/>
        <v>0</v>
      </c>
      <c r="S62" s="371">
        <f t="shared" si="19"/>
        <v>0</v>
      </c>
      <c r="T62" s="371">
        <f t="shared" si="19"/>
        <v>0</v>
      </c>
      <c r="U62" s="371">
        <f t="shared" si="19"/>
        <v>0</v>
      </c>
      <c r="V62" s="371">
        <f t="shared" si="19"/>
        <v>0</v>
      </c>
      <c r="W62" s="371">
        <f t="shared" si="19"/>
        <v>0</v>
      </c>
      <c r="X62" s="371">
        <f t="shared" si="19"/>
        <v>0</v>
      </c>
      <c r="Y62" s="371">
        <f t="shared" si="19"/>
        <v>0</v>
      </c>
      <c r="Z62" s="371">
        <f t="shared" si="19"/>
        <v>0</v>
      </c>
      <c r="AA62" s="371">
        <f t="shared" si="19"/>
        <v>0</v>
      </c>
      <c r="AB62" s="371">
        <f t="shared" si="19"/>
        <v>0</v>
      </c>
      <c r="AC62" s="371">
        <f t="shared" si="19"/>
        <v>0</v>
      </c>
      <c r="AD62" s="371">
        <f t="shared" si="19"/>
        <v>0</v>
      </c>
      <c r="AE62" s="371">
        <f t="shared" si="19"/>
        <v>0</v>
      </c>
      <c r="AF62" s="371">
        <f t="shared" si="19"/>
        <v>0</v>
      </c>
      <c r="AG62" s="371">
        <f t="shared" si="19"/>
        <v>0</v>
      </c>
      <c r="AH62" s="371">
        <f t="shared" si="19"/>
        <v>0</v>
      </c>
      <c r="AI62" s="371">
        <f t="shared" si="19"/>
        <v>0</v>
      </c>
      <c r="AJ62" s="371">
        <f t="shared" si="19"/>
        <v>0</v>
      </c>
      <c r="AK62" s="371">
        <f t="shared" si="19"/>
        <v>0</v>
      </c>
      <c r="AL62" s="371">
        <f t="shared" si="19"/>
        <v>0</v>
      </c>
      <c r="AM62" s="371">
        <f t="shared" si="19"/>
        <v>0</v>
      </c>
      <c r="AN62" s="371">
        <f t="shared" si="19"/>
        <v>0</v>
      </c>
      <c r="AO62" s="371">
        <f t="shared" si="19"/>
        <v>0</v>
      </c>
      <c r="AP62" s="371">
        <f t="shared" si="19"/>
        <v>0</v>
      </c>
      <c r="AQ62" s="371">
        <f t="shared" si="19"/>
        <v>0</v>
      </c>
      <c r="AR62" s="507"/>
      <c r="AS62" s="507"/>
      <c r="AT62" s="507"/>
      <c r="AU62" s="507"/>
      <c r="AV62" s="507"/>
      <c r="AW62" s="507"/>
      <c r="AX62" s="507"/>
      <c r="AY62" s="507"/>
      <c r="AZ62" s="507"/>
      <c r="BA62" s="507"/>
      <c r="BB62" s="507"/>
      <c r="BC62" s="507"/>
      <c r="BD62" s="507"/>
      <c r="BE62" s="507"/>
      <c r="BF62" s="507"/>
      <c r="BG62" s="507"/>
      <c r="BH62" s="507"/>
      <c r="BI62" s="507"/>
      <c r="BJ62" s="507"/>
      <c r="BK62" s="507"/>
      <c r="BL62" s="507"/>
      <c r="BM62" s="507"/>
      <c r="BN62" s="507"/>
      <c r="BO62" s="507"/>
      <c r="BP62" s="507"/>
      <c r="BQ62" s="507"/>
      <c r="BR62" s="507"/>
      <c r="BS62" s="507"/>
      <c r="BT62" s="507"/>
      <c r="BU62" s="507"/>
      <c r="BV62" s="507"/>
      <c r="BW62" s="507"/>
      <c r="BX62" s="507"/>
      <c r="BY62" s="507"/>
      <c r="BZ62" s="507"/>
      <c r="CA62" s="507"/>
      <c r="CB62" s="507"/>
      <c r="CC62" s="507"/>
      <c r="CD62" s="507"/>
      <c r="CE62" s="507"/>
      <c r="CF62" s="507"/>
      <c r="CG62" s="507"/>
      <c r="CH62" s="507"/>
      <c r="CI62" s="507"/>
      <c r="CJ62" s="507"/>
      <c r="CK62" s="507"/>
      <c r="CL62" s="507"/>
      <c r="CM62" s="507"/>
      <c r="CN62" s="507"/>
      <c r="CO62" s="507"/>
      <c r="CP62" s="507"/>
      <c r="CQ62" s="507"/>
      <c r="CR62" s="507"/>
      <c r="CS62" s="507"/>
      <c r="CT62" s="507"/>
      <c r="CU62" s="507"/>
      <c r="CV62" s="507"/>
      <c r="CW62" s="507"/>
      <c r="CX62" s="507"/>
      <c r="CY62" s="507"/>
    </row>
    <row r="63" spans="1:110">
      <c r="B63" s="199"/>
    </row>
    <row r="64" spans="1:110" ht="24" thickBot="1">
      <c r="A64" s="82" t="s">
        <v>3396</v>
      </c>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row>
    <row r="65" spans="1:104" ht="48" customHeight="1" thickTop="1" thickBot="1">
      <c r="A65" s="741" t="s">
        <v>3390</v>
      </c>
      <c r="B65" s="741"/>
      <c r="C65" s="741"/>
      <c r="D65" s="713" t="str">
        <f>D23</f>
        <v>Add Service Line 1</v>
      </c>
      <c r="E65" s="713" t="str">
        <f t="shared" ref="E65:BP65" si="20">E23</f>
        <v>Add Service Line 2</v>
      </c>
      <c r="F65" s="713" t="str">
        <f t="shared" si="20"/>
        <v>Add Service Line 3</v>
      </c>
      <c r="G65" s="713" t="str">
        <f t="shared" si="20"/>
        <v>Add Service Line 4</v>
      </c>
      <c r="H65" s="713" t="str">
        <f t="shared" si="20"/>
        <v>Add Service Line 5</v>
      </c>
      <c r="I65" s="713" t="str">
        <f t="shared" si="20"/>
        <v>Add Service Line 6</v>
      </c>
      <c r="J65" s="713" t="str">
        <f t="shared" si="20"/>
        <v>Add Service Line 7</v>
      </c>
      <c r="K65" s="713" t="str">
        <f t="shared" si="20"/>
        <v>Add Service Line 8</v>
      </c>
      <c r="L65" s="713" t="str">
        <f t="shared" si="20"/>
        <v>Add Service Line 9</v>
      </c>
      <c r="M65" s="713" t="str">
        <f t="shared" si="20"/>
        <v>Add Service Line 10</v>
      </c>
      <c r="N65" s="713" t="str">
        <f t="shared" si="20"/>
        <v>Add Service Line 11</v>
      </c>
      <c r="O65" s="713" t="str">
        <f t="shared" si="20"/>
        <v>Add Service Line 12</v>
      </c>
      <c r="P65" s="713" t="str">
        <f t="shared" si="20"/>
        <v>Add Service Line 13</v>
      </c>
      <c r="Q65" s="713" t="str">
        <f t="shared" si="20"/>
        <v>Add Service Line 14</v>
      </c>
      <c r="R65" s="713" t="str">
        <f t="shared" si="20"/>
        <v>Add Service Line 15</v>
      </c>
      <c r="S65" s="713" t="str">
        <f t="shared" si="20"/>
        <v>Add Service Line 16</v>
      </c>
      <c r="T65" s="713" t="str">
        <f t="shared" si="20"/>
        <v>Add Service Line 17</v>
      </c>
      <c r="U65" s="713" t="str">
        <f t="shared" si="20"/>
        <v>Add Service Line 18</v>
      </c>
      <c r="V65" s="713" t="str">
        <f t="shared" si="20"/>
        <v>Add Service Line 19</v>
      </c>
      <c r="W65" s="713" t="str">
        <f t="shared" si="20"/>
        <v>Add Service Line 20</v>
      </c>
      <c r="X65" s="713" t="str">
        <f t="shared" si="20"/>
        <v>Add Service Line 21</v>
      </c>
      <c r="Y65" s="713" t="str">
        <f t="shared" si="20"/>
        <v>Add Service Line 22</v>
      </c>
      <c r="Z65" s="713" t="str">
        <f t="shared" si="20"/>
        <v>Add Service Line 23</v>
      </c>
      <c r="AA65" s="713" t="str">
        <f t="shared" si="20"/>
        <v>Add Service Line 24</v>
      </c>
      <c r="AB65" s="713" t="str">
        <f t="shared" si="20"/>
        <v>Add Service Line 25</v>
      </c>
      <c r="AC65" s="713" t="str">
        <f t="shared" si="20"/>
        <v>Add Service Line 26</v>
      </c>
      <c r="AD65" s="713" t="str">
        <f t="shared" si="20"/>
        <v>Add Service Line 27</v>
      </c>
      <c r="AE65" s="713" t="str">
        <f t="shared" si="20"/>
        <v>Add Service Line 28</v>
      </c>
      <c r="AF65" s="713" t="str">
        <f t="shared" si="20"/>
        <v>Add Service Line 29</v>
      </c>
      <c r="AG65" s="713" t="str">
        <f t="shared" si="20"/>
        <v>Add Service Line 30</v>
      </c>
      <c r="AH65" s="713" t="str">
        <f t="shared" si="20"/>
        <v>Add Service Line 31</v>
      </c>
      <c r="AI65" s="713" t="str">
        <f t="shared" si="20"/>
        <v>Add Service Line 32</v>
      </c>
      <c r="AJ65" s="713" t="str">
        <f t="shared" si="20"/>
        <v>Add Service Line 33</v>
      </c>
      <c r="AK65" s="713" t="str">
        <f t="shared" si="20"/>
        <v>Add Service Line 34</v>
      </c>
      <c r="AL65" s="713" t="str">
        <f t="shared" si="20"/>
        <v>Add Service Line 35</v>
      </c>
      <c r="AM65" s="713" t="str">
        <f t="shared" si="20"/>
        <v>Add Service Line 36</v>
      </c>
      <c r="AN65" s="713" t="str">
        <f t="shared" si="20"/>
        <v>Add Service Line 37</v>
      </c>
      <c r="AO65" s="713" t="str">
        <f t="shared" si="20"/>
        <v>Add Service Line 38</v>
      </c>
      <c r="AP65" s="713" t="str">
        <f t="shared" si="20"/>
        <v>Add Service Line 39</v>
      </c>
      <c r="AQ65" s="713" t="str">
        <f t="shared" si="20"/>
        <v>Add Service Line 40</v>
      </c>
      <c r="AR65" s="713" t="str">
        <f t="shared" si="20"/>
        <v>Add Service Line 41</v>
      </c>
      <c r="AS65" s="713" t="str">
        <f t="shared" si="20"/>
        <v>Add Service Line 42</v>
      </c>
      <c r="AT65" s="713" t="str">
        <f t="shared" si="20"/>
        <v>Add Service Line 43</v>
      </c>
      <c r="AU65" s="713" t="str">
        <f t="shared" si="20"/>
        <v>Add Service Line 44</v>
      </c>
      <c r="AV65" s="713" t="str">
        <f t="shared" si="20"/>
        <v>Add Service Line 45</v>
      </c>
      <c r="AW65" s="713" t="str">
        <f t="shared" si="20"/>
        <v>Add Service Line 46</v>
      </c>
      <c r="AX65" s="713" t="str">
        <f t="shared" si="20"/>
        <v>Add Service Line 47</v>
      </c>
      <c r="AY65" s="713" t="str">
        <f t="shared" si="20"/>
        <v>Add Service Line 48</v>
      </c>
      <c r="AZ65" s="713" t="str">
        <f t="shared" si="20"/>
        <v>Add Service Line 49</v>
      </c>
      <c r="BA65" s="713" t="str">
        <f t="shared" si="20"/>
        <v>Add Service Line 50</v>
      </c>
      <c r="BB65" s="713" t="str">
        <f t="shared" si="20"/>
        <v>Add Service Line 51</v>
      </c>
      <c r="BC65" s="713" t="str">
        <f t="shared" si="20"/>
        <v>Add Service Line 52</v>
      </c>
      <c r="BD65" s="713" t="str">
        <f t="shared" si="20"/>
        <v>Add Service Line 53</v>
      </c>
      <c r="BE65" s="713" t="str">
        <f t="shared" si="20"/>
        <v>Add Service Line 54</v>
      </c>
      <c r="BF65" s="713" t="str">
        <f t="shared" si="20"/>
        <v>Add Service Line 55</v>
      </c>
      <c r="BG65" s="713" t="str">
        <f t="shared" si="20"/>
        <v>Add Service Line 56</v>
      </c>
      <c r="BH65" s="713" t="str">
        <f t="shared" si="20"/>
        <v>Add Service Line 57</v>
      </c>
      <c r="BI65" s="713" t="str">
        <f t="shared" si="20"/>
        <v>Add Service Line 58</v>
      </c>
      <c r="BJ65" s="713" t="str">
        <f t="shared" si="20"/>
        <v>Add Service Line 59</v>
      </c>
      <c r="BK65" s="713" t="str">
        <f t="shared" si="20"/>
        <v>Add Service Line 60</v>
      </c>
      <c r="BL65" s="713" t="str">
        <f t="shared" si="20"/>
        <v>Add Service Line 61</v>
      </c>
      <c r="BM65" s="713" t="str">
        <f t="shared" si="20"/>
        <v>Add Service Line 62</v>
      </c>
      <c r="BN65" s="713" t="str">
        <f t="shared" si="20"/>
        <v>Add Service Line 63</v>
      </c>
      <c r="BO65" s="713" t="str">
        <f t="shared" si="20"/>
        <v>Add Service Line 64</v>
      </c>
      <c r="BP65" s="713" t="str">
        <f t="shared" si="20"/>
        <v>Add Service Line 65</v>
      </c>
      <c r="BQ65" s="713" t="str">
        <f t="shared" ref="BQ65:CY65" si="21">BQ23</f>
        <v>Add Service Line 66</v>
      </c>
      <c r="BR65" s="713" t="str">
        <f t="shared" si="21"/>
        <v>Add Service Line 67</v>
      </c>
      <c r="BS65" s="713" t="str">
        <f t="shared" si="21"/>
        <v>Add Service Line 68</v>
      </c>
      <c r="BT65" s="713" t="str">
        <f t="shared" si="21"/>
        <v>Add Service Line 69</v>
      </c>
      <c r="BU65" s="713" t="str">
        <f t="shared" si="21"/>
        <v>Add Service Line 70</v>
      </c>
      <c r="BV65" s="713" t="str">
        <f t="shared" si="21"/>
        <v>Add Service Line 71</v>
      </c>
      <c r="BW65" s="713" t="str">
        <f t="shared" si="21"/>
        <v>Add Service Line 72</v>
      </c>
      <c r="BX65" s="713" t="str">
        <f t="shared" si="21"/>
        <v>Add Service Line 73</v>
      </c>
      <c r="BY65" s="713" t="str">
        <f t="shared" si="21"/>
        <v>Add Service Line 74</v>
      </c>
      <c r="BZ65" s="713" t="str">
        <f t="shared" si="21"/>
        <v>Add Service Line 75</v>
      </c>
      <c r="CA65" s="713" t="str">
        <f t="shared" si="21"/>
        <v>Add Service Line 76</v>
      </c>
      <c r="CB65" s="713" t="str">
        <f t="shared" si="21"/>
        <v>Add Service Line 77</v>
      </c>
      <c r="CC65" s="713" t="str">
        <f t="shared" si="21"/>
        <v>Add Service Line 78</v>
      </c>
      <c r="CD65" s="713" t="str">
        <f t="shared" si="21"/>
        <v>Add Service Line 79</v>
      </c>
      <c r="CE65" s="713" t="str">
        <f t="shared" si="21"/>
        <v>Add Service Line 80</v>
      </c>
      <c r="CF65" s="713" t="str">
        <f t="shared" si="21"/>
        <v>Add Service Line 81</v>
      </c>
      <c r="CG65" s="713" t="str">
        <f t="shared" si="21"/>
        <v>Add Service Line 82</v>
      </c>
      <c r="CH65" s="713" t="str">
        <f t="shared" si="21"/>
        <v>Add Service Line 83</v>
      </c>
      <c r="CI65" s="713" t="str">
        <f t="shared" si="21"/>
        <v>Add Service Line 84</v>
      </c>
      <c r="CJ65" s="713" t="str">
        <f t="shared" si="21"/>
        <v>Add Service Line 85</v>
      </c>
      <c r="CK65" s="713" t="str">
        <f t="shared" si="21"/>
        <v>Add Service Line 86</v>
      </c>
      <c r="CL65" s="713" t="str">
        <f t="shared" si="21"/>
        <v>Add Service Line 87</v>
      </c>
      <c r="CM65" s="713" t="str">
        <f t="shared" si="21"/>
        <v>Add Service Line 88</v>
      </c>
      <c r="CN65" s="713" t="str">
        <f t="shared" si="21"/>
        <v>Add Service Line 89</v>
      </c>
      <c r="CO65" s="713" t="str">
        <f t="shared" si="21"/>
        <v>Add Service Line 90</v>
      </c>
      <c r="CP65" s="713" t="str">
        <f t="shared" si="21"/>
        <v>Add Service Line 91</v>
      </c>
      <c r="CQ65" s="713" t="str">
        <f t="shared" si="21"/>
        <v>Add Service Line 92</v>
      </c>
      <c r="CR65" s="713" t="str">
        <f t="shared" si="21"/>
        <v>Add Service Line 93</v>
      </c>
      <c r="CS65" s="713" t="str">
        <f t="shared" si="21"/>
        <v>Add Service Line 94</v>
      </c>
      <c r="CT65" s="713" t="str">
        <f t="shared" si="21"/>
        <v>Add Service Line 95</v>
      </c>
      <c r="CU65" s="713" t="str">
        <f t="shared" si="21"/>
        <v>Add Service Line 96</v>
      </c>
      <c r="CV65" s="713" t="str">
        <f t="shared" si="21"/>
        <v>Add Service Line 97</v>
      </c>
      <c r="CW65" s="713" t="str">
        <f t="shared" si="21"/>
        <v>Add Service Line 98</v>
      </c>
      <c r="CX65" s="713" t="str">
        <f t="shared" si="21"/>
        <v>Add Service Line 99</v>
      </c>
      <c r="CY65" s="713" t="str">
        <f t="shared" si="21"/>
        <v>Add Service Line 100</v>
      </c>
      <c r="CZ65"/>
    </row>
    <row r="66" spans="1:104" ht="13.5" thickTop="1">
      <c r="B66" s="269" t="s">
        <v>57</v>
      </c>
      <c r="D66" s="536">
        <v>197.2</v>
      </c>
      <c r="E66" s="536">
        <v>77.3</v>
      </c>
      <c r="F66" s="536"/>
      <c r="G66" s="536"/>
      <c r="H66" s="536"/>
      <c r="I66" s="536"/>
      <c r="J66" s="536"/>
      <c r="K66" s="536"/>
      <c r="L66" s="536"/>
      <c r="M66" s="536"/>
      <c r="N66" s="536"/>
      <c r="O66" s="536"/>
      <c r="P66" s="536"/>
      <c r="Q66" s="536"/>
      <c r="R66" s="536"/>
      <c r="S66" s="536"/>
      <c r="T66" s="536"/>
      <c r="U66" s="536"/>
      <c r="V66" s="536"/>
      <c r="W66" s="536"/>
      <c r="X66" s="476"/>
      <c r="Y66" s="476"/>
      <c r="Z66" s="476"/>
      <c r="AA66" s="476"/>
      <c r="AB66" s="476"/>
      <c r="AC66" s="476"/>
      <c r="AD66" s="476"/>
      <c r="AE66" s="476"/>
      <c r="AF66" s="476"/>
      <c r="AG66" s="476"/>
      <c r="AH66" s="476"/>
      <c r="AI66" s="476"/>
      <c r="AJ66" s="476"/>
      <c r="AK66" s="476"/>
      <c r="AL66" s="476"/>
      <c r="AM66" s="476"/>
      <c r="AN66" s="476"/>
      <c r="AO66" s="476"/>
      <c r="AP66" s="476"/>
      <c r="AQ66" s="476"/>
      <c r="AR66" s="476"/>
      <c r="AS66" s="476"/>
      <c r="AT66" s="476"/>
      <c r="AU66" s="476"/>
      <c r="AV66" s="476"/>
      <c r="AW66" s="476"/>
      <c r="AX66" s="476"/>
      <c r="AY66" s="514"/>
      <c r="AZ66" s="514"/>
      <c r="BA66" s="514"/>
      <c r="BB66" s="514"/>
      <c r="BC66" s="514"/>
      <c r="BD66" s="514"/>
      <c r="BE66" s="514"/>
      <c r="BF66" s="514"/>
      <c r="BG66" s="514"/>
      <c r="BH66" s="514"/>
      <c r="BI66" s="514"/>
      <c r="BJ66" s="514"/>
      <c r="BK66" s="514"/>
      <c r="BL66" s="514"/>
      <c r="BM66" s="514"/>
      <c r="BN66" s="514"/>
      <c r="BO66" s="514"/>
      <c r="BP66" s="514"/>
      <c r="BQ66" s="514"/>
      <c r="BR66" s="514"/>
      <c r="BS66" s="514"/>
      <c r="BT66" s="514"/>
      <c r="BU66" s="514"/>
      <c r="BV66" s="514"/>
      <c r="BW66" s="514"/>
      <c r="BX66" s="514"/>
      <c r="BY66" s="514"/>
      <c r="BZ66" s="514"/>
      <c r="CA66" s="514"/>
      <c r="CB66" s="514"/>
      <c r="CC66" s="514"/>
      <c r="CD66" s="514"/>
      <c r="CE66" s="514"/>
      <c r="CF66" s="514"/>
      <c r="CG66" s="514"/>
      <c r="CH66" s="514"/>
      <c r="CI66" s="514"/>
      <c r="CJ66" s="514"/>
      <c r="CK66" s="514"/>
      <c r="CL66" s="514"/>
      <c r="CM66" s="514"/>
      <c r="CN66" s="514"/>
      <c r="CO66" s="514"/>
      <c r="CP66" s="514"/>
      <c r="CQ66" s="514"/>
      <c r="CR66" s="514"/>
      <c r="CS66" s="514"/>
      <c r="CT66" s="514"/>
      <c r="CU66" s="514"/>
      <c r="CV66" s="514"/>
      <c r="CW66" s="514"/>
      <c r="CX66" s="514"/>
      <c r="CY66" s="514"/>
      <c r="CZ66"/>
    </row>
    <row r="67" spans="1:104">
      <c r="B67" s="269" t="s">
        <v>2934</v>
      </c>
      <c r="D67" s="541" t="s">
        <v>3367</v>
      </c>
      <c r="E67" s="541" t="s">
        <v>3367</v>
      </c>
      <c r="F67" s="537"/>
      <c r="G67" s="537"/>
      <c r="H67" s="537"/>
      <c r="I67" s="537"/>
      <c r="J67" s="537"/>
      <c r="K67" s="537"/>
      <c r="L67" s="537"/>
      <c r="M67" s="537"/>
      <c r="N67" s="537"/>
      <c r="O67" s="537"/>
      <c r="P67" s="537"/>
      <c r="Q67" s="537"/>
      <c r="R67" s="537"/>
      <c r="S67" s="537"/>
      <c r="T67" s="537"/>
      <c r="U67" s="537"/>
      <c r="V67" s="537"/>
      <c r="W67" s="537"/>
      <c r="X67" s="477"/>
      <c r="Y67" s="477"/>
      <c r="Z67" s="477"/>
      <c r="AA67" s="477"/>
      <c r="AB67" s="477"/>
      <c r="AC67" s="477"/>
      <c r="AD67" s="477"/>
      <c r="AE67" s="477"/>
      <c r="AF67" s="477"/>
      <c r="AG67" s="477"/>
      <c r="AH67" s="477"/>
      <c r="AI67" s="477"/>
      <c r="AJ67" s="477"/>
      <c r="AK67" s="477"/>
      <c r="AL67" s="477"/>
      <c r="AM67" s="477"/>
      <c r="AN67" s="477"/>
      <c r="AO67" s="477"/>
      <c r="AP67" s="477"/>
      <c r="AQ67" s="477"/>
      <c r="AR67" s="477"/>
      <c r="AS67" s="477"/>
      <c r="AT67" s="477"/>
      <c r="AU67" s="477"/>
      <c r="AV67" s="477"/>
      <c r="AW67" s="477"/>
      <c r="AX67" s="477"/>
      <c r="AY67" s="514"/>
      <c r="AZ67" s="514"/>
      <c r="BA67" s="514"/>
      <c r="BB67" s="514"/>
      <c r="BC67" s="514"/>
      <c r="BD67" s="514"/>
      <c r="BE67" s="514"/>
      <c r="BF67" s="514"/>
      <c r="BG67" s="514"/>
      <c r="BH67" s="514"/>
      <c r="BI67" s="514"/>
      <c r="BJ67" s="514"/>
      <c r="BK67" s="514"/>
      <c r="BL67" s="514"/>
      <c r="BM67" s="514"/>
      <c r="BN67" s="514"/>
      <c r="BO67" s="514"/>
      <c r="BP67" s="514"/>
      <c r="BQ67" s="514"/>
      <c r="BR67" s="514"/>
      <c r="BS67" s="514"/>
      <c r="BT67" s="514"/>
      <c r="BU67" s="514"/>
      <c r="BV67" s="514"/>
      <c r="BW67" s="514"/>
      <c r="BX67" s="514"/>
      <c r="BY67" s="514"/>
      <c r="BZ67" s="514"/>
      <c r="CA67" s="514"/>
      <c r="CB67" s="514"/>
      <c r="CC67" s="514"/>
      <c r="CD67" s="514"/>
      <c r="CE67" s="514"/>
      <c r="CF67" s="514"/>
      <c r="CG67" s="514"/>
      <c r="CH67" s="514"/>
      <c r="CI67" s="514"/>
      <c r="CJ67" s="514"/>
      <c r="CK67" s="514"/>
      <c r="CL67" s="514"/>
      <c r="CM67" s="514"/>
      <c r="CN67" s="514"/>
      <c r="CO67" s="514"/>
      <c r="CP67" s="514"/>
      <c r="CQ67" s="514"/>
      <c r="CR67" s="514"/>
      <c r="CS67" s="514"/>
      <c r="CT67" s="514"/>
      <c r="CU67" s="514"/>
      <c r="CV67" s="514"/>
      <c r="CW67" s="514"/>
      <c r="CX67" s="514"/>
      <c r="CY67" s="514"/>
      <c r="CZ67"/>
    </row>
    <row r="68" spans="1:104">
      <c r="B68" s="269" t="s">
        <v>2935</v>
      </c>
      <c r="D68" s="541" t="s">
        <v>3367</v>
      </c>
      <c r="E68" s="541" t="s">
        <v>3367</v>
      </c>
      <c r="F68" s="537"/>
      <c r="G68" s="537"/>
      <c r="H68" s="537"/>
      <c r="I68" s="537"/>
      <c r="J68" s="537"/>
      <c r="K68" s="537"/>
      <c r="L68" s="537"/>
      <c r="M68" s="537"/>
      <c r="N68" s="537"/>
      <c r="O68" s="537"/>
      <c r="P68" s="537"/>
      <c r="Q68" s="537"/>
      <c r="R68" s="537"/>
      <c r="S68" s="537"/>
      <c r="T68" s="537"/>
      <c r="U68" s="537"/>
      <c r="V68" s="537"/>
      <c r="W68" s="53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514"/>
      <c r="AZ68" s="514"/>
      <c r="BA68" s="514"/>
      <c r="BB68" s="514"/>
      <c r="BC68" s="514"/>
      <c r="BD68" s="514"/>
      <c r="BE68" s="514"/>
      <c r="BF68" s="514"/>
      <c r="BG68" s="514"/>
      <c r="BH68" s="514"/>
      <c r="BI68" s="514"/>
      <c r="BJ68" s="514"/>
      <c r="BK68" s="514"/>
      <c r="BL68" s="514"/>
      <c r="BM68" s="514"/>
      <c r="BN68" s="514"/>
      <c r="BO68" s="514"/>
      <c r="BP68" s="514"/>
      <c r="BQ68" s="514"/>
      <c r="BR68" s="514"/>
      <c r="BS68" s="514"/>
      <c r="BT68" s="514"/>
      <c r="BU68" s="514"/>
      <c r="BV68" s="514"/>
      <c r="BW68" s="514"/>
      <c r="BX68" s="514"/>
      <c r="BY68" s="514"/>
      <c r="BZ68" s="514"/>
      <c r="CA68" s="514"/>
      <c r="CB68" s="514"/>
      <c r="CC68" s="514"/>
      <c r="CD68" s="514"/>
      <c r="CE68" s="514"/>
      <c r="CF68" s="514"/>
      <c r="CG68" s="514"/>
      <c r="CH68" s="514"/>
      <c r="CI68" s="514"/>
      <c r="CJ68" s="514"/>
      <c r="CK68" s="514"/>
      <c r="CL68" s="514"/>
      <c r="CM68" s="514"/>
      <c r="CN68" s="514"/>
      <c r="CO68" s="514"/>
      <c r="CP68" s="514"/>
      <c r="CQ68" s="514"/>
      <c r="CR68" s="514"/>
      <c r="CS68" s="514"/>
      <c r="CT68" s="514"/>
      <c r="CU68" s="514"/>
      <c r="CV68" s="514"/>
      <c r="CW68" s="514"/>
      <c r="CX68" s="514"/>
      <c r="CY68" s="514"/>
      <c r="CZ68"/>
    </row>
    <row r="69" spans="1:104">
      <c r="B69" s="269" t="s">
        <v>3394</v>
      </c>
      <c r="D69" s="720"/>
      <c r="E69" s="720"/>
      <c r="F69" s="721"/>
      <c r="G69" s="721"/>
      <c r="H69" s="721"/>
      <c r="I69" s="721"/>
      <c r="J69" s="721"/>
      <c r="K69" s="721"/>
      <c r="L69" s="721"/>
      <c r="M69" s="721"/>
      <c r="N69" s="721"/>
      <c r="O69" s="721"/>
      <c r="P69" s="721"/>
      <c r="Q69" s="721"/>
      <c r="R69" s="721"/>
      <c r="S69" s="721"/>
      <c r="T69" s="721"/>
      <c r="U69" s="721"/>
      <c r="V69" s="721"/>
      <c r="W69" s="721"/>
      <c r="X69" s="514"/>
      <c r="Y69" s="514"/>
      <c r="Z69" s="514"/>
      <c r="AA69" s="514"/>
      <c r="AB69" s="514"/>
      <c r="AC69" s="514"/>
      <c r="AD69" s="514"/>
      <c r="AE69" s="514"/>
      <c r="AF69" s="514"/>
      <c r="AG69" s="514"/>
      <c r="AH69" s="514"/>
      <c r="AI69" s="514"/>
      <c r="AJ69" s="514"/>
      <c r="AK69" s="514"/>
      <c r="AL69" s="514"/>
      <c r="AM69" s="514"/>
      <c r="AN69" s="514"/>
      <c r="AO69" s="514"/>
      <c r="AP69" s="514"/>
      <c r="AQ69" s="514"/>
      <c r="AR69" s="514"/>
      <c r="AS69" s="514"/>
      <c r="AT69" s="514"/>
      <c r="AU69" s="514"/>
      <c r="AV69" s="514"/>
      <c r="AW69" s="514"/>
      <c r="AX69" s="514"/>
      <c r="AY69" s="514"/>
      <c r="AZ69" s="514"/>
      <c r="BA69" s="514"/>
      <c r="BB69" s="514"/>
      <c r="BC69" s="514"/>
      <c r="BD69" s="514"/>
      <c r="BE69" s="514"/>
      <c r="BF69" s="514"/>
      <c r="BG69" s="514"/>
      <c r="BH69" s="514"/>
      <c r="BI69" s="514"/>
      <c r="BJ69" s="514"/>
      <c r="BK69" s="514"/>
      <c r="BL69" s="514"/>
      <c r="BM69" s="514"/>
      <c r="BN69" s="514"/>
      <c r="BO69" s="514"/>
      <c r="BP69" s="514"/>
      <c r="BQ69" s="514"/>
      <c r="BR69" s="514"/>
      <c r="BS69" s="514"/>
      <c r="BT69" s="514"/>
      <c r="BU69" s="514"/>
      <c r="BV69" s="514"/>
      <c r="BW69" s="514"/>
      <c r="BX69" s="514"/>
      <c r="BY69" s="514"/>
      <c r="BZ69" s="514"/>
      <c r="CA69" s="514"/>
      <c r="CB69" s="514"/>
      <c r="CC69" s="514"/>
      <c r="CD69" s="514"/>
      <c r="CE69" s="514"/>
      <c r="CF69" s="514"/>
      <c r="CG69" s="514"/>
      <c r="CH69" s="514"/>
      <c r="CI69" s="514"/>
      <c r="CJ69" s="514"/>
      <c r="CK69" s="514"/>
      <c r="CL69" s="514"/>
      <c r="CM69" s="514"/>
      <c r="CN69" s="514"/>
      <c r="CO69" s="514"/>
      <c r="CP69" s="514"/>
      <c r="CQ69" s="514"/>
      <c r="CR69" s="514"/>
      <c r="CS69" s="514"/>
      <c r="CT69" s="514"/>
      <c r="CU69" s="514"/>
      <c r="CV69" s="514"/>
      <c r="CW69" s="514"/>
      <c r="CX69" s="514"/>
      <c r="CY69" s="514"/>
      <c r="CZ69"/>
    </row>
    <row r="70" spans="1:104">
      <c r="B70" s="29"/>
      <c r="D70" s="43"/>
      <c r="E70" s="43"/>
      <c r="F70" s="43"/>
      <c r="G70" s="43"/>
      <c r="H70" s="43"/>
      <c r="I70" s="43"/>
      <c r="J70" s="43"/>
      <c r="K70" s="43"/>
      <c r="L70" s="43"/>
      <c r="M70" s="43"/>
      <c r="N70" s="43"/>
      <c r="O70" s="43"/>
      <c r="P70" s="43"/>
      <c r="Q70" s="43"/>
      <c r="R70" s="43"/>
      <c r="S70" s="43"/>
      <c r="T70" s="43"/>
      <c r="U70" s="43"/>
      <c r="V70" s="43"/>
      <c r="W70" s="43"/>
      <c r="CZ70"/>
    </row>
    <row r="71" spans="1:104" ht="32.25" thickBot="1">
      <c r="A71" s="270" t="s">
        <v>3391</v>
      </c>
      <c r="B71" s="270"/>
      <c r="C71" s="270"/>
      <c r="D71" s="714" t="str">
        <f>D23</f>
        <v>Add Service Line 1</v>
      </c>
      <c r="E71" s="714" t="str">
        <f t="shared" ref="E71:BP71" si="22">E23</f>
        <v>Add Service Line 2</v>
      </c>
      <c r="F71" s="714" t="str">
        <f t="shared" si="22"/>
        <v>Add Service Line 3</v>
      </c>
      <c r="G71" s="714" t="str">
        <f t="shared" si="22"/>
        <v>Add Service Line 4</v>
      </c>
      <c r="H71" s="714" t="str">
        <f t="shared" si="22"/>
        <v>Add Service Line 5</v>
      </c>
      <c r="I71" s="714" t="str">
        <f t="shared" si="22"/>
        <v>Add Service Line 6</v>
      </c>
      <c r="J71" s="714" t="str">
        <f t="shared" si="22"/>
        <v>Add Service Line 7</v>
      </c>
      <c r="K71" s="714" t="str">
        <f t="shared" si="22"/>
        <v>Add Service Line 8</v>
      </c>
      <c r="L71" s="714" t="str">
        <f t="shared" si="22"/>
        <v>Add Service Line 9</v>
      </c>
      <c r="M71" s="714" t="str">
        <f t="shared" si="22"/>
        <v>Add Service Line 10</v>
      </c>
      <c r="N71" s="714" t="str">
        <f t="shared" si="22"/>
        <v>Add Service Line 11</v>
      </c>
      <c r="O71" s="714" t="str">
        <f t="shared" si="22"/>
        <v>Add Service Line 12</v>
      </c>
      <c r="P71" s="714" t="str">
        <f t="shared" si="22"/>
        <v>Add Service Line 13</v>
      </c>
      <c r="Q71" s="714" t="str">
        <f t="shared" si="22"/>
        <v>Add Service Line 14</v>
      </c>
      <c r="R71" s="714" t="str">
        <f t="shared" si="22"/>
        <v>Add Service Line 15</v>
      </c>
      <c r="S71" s="714" t="str">
        <f t="shared" si="22"/>
        <v>Add Service Line 16</v>
      </c>
      <c r="T71" s="714" t="str">
        <f t="shared" si="22"/>
        <v>Add Service Line 17</v>
      </c>
      <c r="U71" s="714" t="str">
        <f t="shared" si="22"/>
        <v>Add Service Line 18</v>
      </c>
      <c r="V71" s="714" t="str">
        <f t="shared" si="22"/>
        <v>Add Service Line 19</v>
      </c>
      <c r="W71" s="714" t="str">
        <f t="shared" si="22"/>
        <v>Add Service Line 20</v>
      </c>
      <c r="X71" s="714" t="str">
        <f t="shared" si="22"/>
        <v>Add Service Line 21</v>
      </c>
      <c r="Y71" s="714" t="str">
        <f t="shared" si="22"/>
        <v>Add Service Line 22</v>
      </c>
      <c r="Z71" s="714" t="str">
        <f t="shared" si="22"/>
        <v>Add Service Line 23</v>
      </c>
      <c r="AA71" s="714" t="str">
        <f t="shared" si="22"/>
        <v>Add Service Line 24</v>
      </c>
      <c r="AB71" s="714" t="str">
        <f t="shared" si="22"/>
        <v>Add Service Line 25</v>
      </c>
      <c r="AC71" s="714" t="str">
        <f t="shared" si="22"/>
        <v>Add Service Line 26</v>
      </c>
      <c r="AD71" s="714" t="str">
        <f t="shared" si="22"/>
        <v>Add Service Line 27</v>
      </c>
      <c r="AE71" s="714" t="str">
        <f t="shared" si="22"/>
        <v>Add Service Line 28</v>
      </c>
      <c r="AF71" s="714" t="str">
        <f t="shared" si="22"/>
        <v>Add Service Line 29</v>
      </c>
      <c r="AG71" s="714" t="str">
        <f t="shared" si="22"/>
        <v>Add Service Line 30</v>
      </c>
      <c r="AH71" s="714" t="str">
        <f t="shared" si="22"/>
        <v>Add Service Line 31</v>
      </c>
      <c r="AI71" s="714" t="str">
        <f t="shared" si="22"/>
        <v>Add Service Line 32</v>
      </c>
      <c r="AJ71" s="714" t="str">
        <f t="shared" si="22"/>
        <v>Add Service Line 33</v>
      </c>
      <c r="AK71" s="714" t="str">
        <f t="shared" si="22"/>
        <v>Add Service Line 34</v>
      </c>
      <c r="AL71" s="714" t="str">
        <f t="shared" si="22"/>
        <v>Add Service Line 35</v>
      </c>
      <c r="AM71" s="714" t="str">
        <f t="shared" si="22"/>
        <v>Add Service Line 36</v>
      </c>
      <c r="AN71" s="714" t="str">
        <f t="shared" si="22"/>
        <v>Add Service Line 37</v>
      </c>
      <c r="AO71" s="714" t="str">
        <f t="shared" si="22"/>
        <v>Add Service Line 38</v>
      </c>
      <c r="AP71" s="714" t="str">
        <f t="shared" si="22"/>
        <v>Add Service Line 39</v>
      </c>
      <c r="AQ71" s="714" t="str">
        <f t="shared" si="22"/>
        <v>Add Service Line 40</v>
      </c>
      <c r="AR71" s="714" t="str">
        <f t="shared" si="22"/>
        <v>Add Service Line 41</v>
      </c>
      <c r="AS71" s="714" t="str">
        <f t="shared" si="22"/>
        <v>Add Service Line 42</v>
      </c>
      <c r="AT71" s="714" t="str">
        <f t="shared" si="22"/>
        <v>Add Service Line 43</v>
      </c>
      <c r="AU71" s="714" t="str">
        <f t="shared" si="22"/>
        <v>Add Service Line 44</v>
      </c>
      <c r="AV71" s="714" t="str">
        <f t="shared" si="22"/>
        <v>Add Service Line 45</v>
      </c>
      <c r="AW71" s="714" t="str">
        <f t="shared" si="22"/>
        <v>Add Service Line 46</v>
      </c>
      <c r="AX71" s="714" t="str">
        <f t="shared" si="22"/>
        <v>Add Service Line 47</v>
      </c>
      <c r="AY71" s="714" t="str">
        <f t="shared" si="22"/>
        <v>Add Service Line 48</v>
      </c>
      <c r="AZ71" s="714" t="str">
        <f t="shared" si="22"/>
        <v>Add Service Line 49</v>
      </c>
      <c r="BA71" s="714" t="str">
        <f t="shared" si="22"/>
        <v>Add Service Line 50</v>
      </c>
      <c r="BB71" s="714" t="str">
        <f t="shared" si="22"/>
        <v>Add Service Line 51</v>
      </c>
      <c r="BC71" s="714" t="str">
        <f t="shared" si="22"/>
        <v>Add Service Line 52</v>
      </c>
      <c r="BD71" s="714" t="str">
        <f t="shared" si="22"/>
        <v>Add Service Line 53</v>
      </c>
      <c r="BE71" s="714" t="str">
        <f t="shared" si="22"/>
        <v>Add Service Line 54</v>
      </c>
      <c r="BF71" s="714" t="str">
        <f t="shared" si="22"/>
        <v>Add Service Line 55</v>
      </c>
      <c r="BG71" s="714" t="str">
        <f t="shared" si="22"/>
        <v>Add Service Line 56</v>
      </c>
      <c r="BH71" s="714" t="str">
        <f t="shared" si="22"/>
        <v>Add Service Line 57</v>
      </c>
      <c r="BI71" s="714" t="str">
        <f t="shared" si="22"/>
        <v>Add Service Line 58</v>
      </c>
      <c r="BJ71" s="714" t="str">
        <f t="shared" si="22"/>
        <v>Add Service Line 59</v>
      </c>
      <c r="BK71" s="714" t="str">
        <f t="shared" si="22"/>
        <v>Add Service Line 60</v>
      </c>
      <c r="BL71" s="714" t="str">
        <f t="shared" si="22"/>
        <v>Add Service Line 61</v>
      </c>
      <c r="BM71" s="714" t="str">
        <f t="shared" si="22"/>
        <v>Add Service Line 62</v>
      </c>
      <c r="BN71" s="714" t="str">
        <f t="shared" si="22"/>
        <v>Add Service Line 63</v>
      </c>
      <c r="BO71" s="714" t="str">
        <f t="shared" si="22"/>
        <v>Add Service Line 64</v>
      </c>
      <c r="BP71" s="714" t="str">
        <f t="shared" si="22"/>
        <v>Add Service Line 65</v>
      </c>
      <c r="BQ71" s="714" t="str">
        <f t="shared" ref="BQ71:CY71" si="23">BQ23</f>
        <v>Add Service Line 66</v>
      </c>
      <c r="BR71" s="714" t="str">
        <f t="shared" si="23"/>
        <v>Add Service Line 67</v>
      </c>
      <c r="BS71" s="714" t="str">
        <f t="shared" si="23"/>
        <v>Add Service Line 68</v>
      </c>
      <c r="BT71" s="714" t="str">
        <f t="shared" si="23"/>
        <v>Add Service Line 69</v>
      </c>
      <c r="BU71" s="714" t="str">
        <f t="shared" si="23"/>
        <v>Add Service Line 70</v>
      </c>
      <c r="BV71" s="714" t="str">
        <f t="shared" si="23"/>
        <v>Add Service Line 71</v>
      </c>
      <c r="BW71" s="714" t="str">
        <f t="shared" si="23"/>
        <v>Add Service Line 72</v>
      </c>
      <c r="BX71" s="714" t="str">
        <f t="shared" si="23"/>
        <v>Add Service Line 73</v>
      </c>
      <c r="BY71" s="714" t="str">
        <f t="shared" si="23"/>
        <v>Add Service Line 74</v>
      </c>
      <c r="BZ71" s="714" t="str">
        <f t="shared" si="23"/>
        <v>Add Service Line 75</v>
      </c>
      <c r="CA71" s="714" t="str">
        <f t="shared" si="23"/>
        <v>Add Service Line 76</v>
      </c>
      <c r="CB71" s="714" t="str">
        <f t="shared" si="23"/>
        <v>Add Service Line 77</v>
      </c>
      <c r="CC71" s="714" t="str">
        <f t="shared" si="23"/>
        <v>Add Service Line 78</v>
      </c>
      <c r="CD71" s="714" t="str">
        <f t="shared" si="23"/>
        <v>Add Service Line 79</v>
      </c>
      <c r="CE71" s="714" t="str">
        <f t="shared" si="23"/>
        <v>Add Service Line 80</v>
      </c>
      <c r="CF71" s="714" t="str">
        <f t="shared" si="23"/>
        <v>Add Service Line 81</v>
      </c>
      <c r="CG71" s="714" t="str">
        <f t="shared" si="23"/>
        <v>Add Service Line 82</v>
      </c>
      <c r="CH71" s="714" t="str">
        <f t="shared" si="23"/>
        <v>Add Service Line 83</v>
      </c>
      <c r="CI71" s="714" t="str">
        <f t="shared" si="23"/>
        <v>Add Service Line 84</v>
      </c>
      <c r="CJ71" s="714" t="str">
        <f t="shared" si="23"/>
        <v>Add Service Line 85</v>
      </c>
      <c r="CK71" s="714" t="str">
        <f t="shared" si="23"/>
        <v>Add Service Line 86</v>
      </c>
      <c r="CL71" s="714" t="str">
        <f t="shared" si="23"/>
        <v>Add Service Line 87</v>
      </c>
      <c r="CM71" s="714" t="str">
        <f t="shared" si="23"/>
        <v>Add Service Line 88</v>
      </c>
      <c r="CN71" s="714" t="str">
        <f t="shared" si="23"/>
        <v>Add Service Line 89</v>
      </c>
      <c r="CO71" s="714" t="str">
        <f t="shared" si="23"/>
        <v>Add Service Line 90</v>
      </c>
      <c r="CP71" s="714" t="str">
        <f t="shared" si="23"/>
        <v>Add Service Line 91</v>
      </c>
      <c r="CQ71" s="714" t="str">
        <f t="shared" si="23"/>
        <v>Add Service Line 92</v>
      </c>
      <c r="CR71" s="714" t="str">
        <f t="shared" si="23"/>
        <v>Add Service Line 93</v>
      </c>
      <c r="CS71" s="714" t="str">
        <f t="shared" si="23"/>
        <v>Add Service Line 94</v>
      </c>
      <c r="CT71" s="714" t="str">
        <f t="shared" si="23"/>
        <v>Add Service Line 95</v>
      </c>
      <c r="CU71" s="714" t="str">
        <f t="shared" si="23"/>
        <v>Add Service Line 96</v>
      </c>
      <c r="CV71" s="714" t="str">
        <f t="shared" si="23"/>
        <v>Add Service Line 97</v>
      </c>
      <c r="CW71" s="714" t="str">
        <f t="shared" si="23"/>
        <v>Add Service Line 98</v>
      </c>
      <c r="CX71" s="714" t="str">
        <f t="shared" si="23"/>
        <v>Add Service Line 99</v>
      </c>
      <c r="CY71" s="714" t="str">
        <f t="shared" si="23"/>
        <v>Add Service Line 100</v>
      </c>
    </row>
    <row r="72" spans="1:104" ht="13.5" thickTop="1">
      <c r="B72" s="269" t="s">
        <v>57</v>
      </c>
      <c r="D72" s="536">
        <v>209.33</v>
      </c>
      <c r="E72" s="536">
        <v>82.83</v>
      </c>
      <c r="F72" s="536"/>
      <c r="G72" s="536"/>
      <c r="H72" s="536"/>
      <c r="I72" s="536"/>
      <c r="J72" s="536"/>
      <c r="K72" s="536"/>
      <c r="L72" s="536"/>
      <c r="M72" s="536"/>
      <c r="N72" s="536"/>
      <c r="O72" s="536"/>
      <c r="P72" s="536"/>
      <c r="Q72" s="536"/>
      <c r="R72" s="536"/>
      <c r="S72" s="536"/>
      <c r="T72" s="536"/>
      <c r="U72" s="536"/>
      <c r="V72" s="536"/>
      <c r="W72" s="536"/>
      <c r="X72" s="476"/>
      <c r="Y72" s="476"/>
      <c r="Z72" s="476"/>
      <c r="AA72" s="476"/>
      <c r="AB72" s="476"/>
      <c r="AC72" s="476"/>
      <c r="AD72" s="476"/>
      <c r="AE72" s="476"/>
      <c r="AF72" s="476"/>
      <c r="AG72" s="476"/>
      <c r="AH72" s="476"/>
      <c r="AI72" s="476"/>
      <c r="AJ72" s="476"/>
      <c r="AK72" s="476"/>
      <c r="AL72" s="476"/>
      <c r="AM72" s="476"/>
      <c r="AN72" s="476"/>
      <c r="AO72" s="476"/>
      <c r="AP72" s="476"/>
      <c r="AQ72" s="476"/>
      <c r="AR72" s="476"/>
      <c r="AS72" s="476"/>
      <c r="AT72" s="476"/>
      <c r="AU72" s="476"/>
      <c r="AV72" s="476"/>
      <c r="AW72" s="476"/>
      <c r="AX72" s="476"/>
      <c r="AY72" s="514"/>
      <c r="AZ72" s="514"/>
      <c r="BA72" s="514"/>
      <c r="BB72" s="514"/>
      <c r="BC72" s="514"/>
      <c r="BD72" s="514"/>
      <c r="BE72" s="514"/>
      <c r="BF72" s="514"/>
      <c r="BG72" s="514"/>
      <c r="BH72" s="514"/>
      <c r="BI72" s="514"/>
      <c r="BJ72" s="514"/>
      <c r="BK72" s="514"/>
      <c r="BL72" s="514"/>
      <c r="BM72" s="514"/>
      <c r="BN72" s="514"/>
      <c r="BO72" s="514"/>
      <c r="BP72" s="514"/>
      <c r="BQ72" s="514"/>
      <c r="BR72" s="514"/>
      <c r="BS72" s="514"/>
      <c r="BT72" s="514"/>
      <c r="BU72" s="514"/>
      <c r="BV72" s="514"/>
      <c r="BW72" s="514"/>
      <c r="BX72" s="514"/>
      <c r="BY72" s="514"/>
      <c r="BZ72" s="514"/>
      <c r="CA72" s="514"/>
      <c r="CB72" s="514"/>
      <c r="CC72" s="514"/>
      <c r="CD72" s="514"/>
      <c r="CE72" s="514"/>
      <c r="CF72" s="514"/>
      <c r="CG72" s="514"/>
      <c r="CH72" s="514"/>
      <c r="CI72" s="514"/>
      <c r="CJ72" s="514"/>
      <c r="CK72" s="514"/>
      <c r="CL72" s="514"/>
      <c r="CM72" s="514"/>
      <c r="CN72" s="514"/>
      <c r="CO72" s="514"/>
      <c r="CP72" s="514"/>
      <c r="CQ72" s="514"/>
      <c r="CR72" s="514"/>
      <c r="CS72" s="514"/>
      <c r="CT72" s="514"/>
      <c r="CU72" s="514"/>
      <c r="CV72" s="514"/>
      <c r="CW72" s="514"/>
      <c r="CX72" s="514"/>
      <c r="CY72" s="514"/>
    </row>
    <row r="73" spans="1:104">
      <c r="B73" s="269" t="s">
        <v>2934</v>
      </c>
      <c r="D73" s="537"/>
      <c r="E73" s="537"/>
      <c r="F73" s="537"/>
      <c r="G73" s="537"/>
      <c r="H73" s="537"/>
      <c r="I73" s="537"/>
      <c r="J73" s="537"/>
      <c r="K73" s="537"/>
      <c r="L73" s="537"/>
      <c r="M73" s="537"/>
      <c r="N73" s="537"/>
      <c r="O73" s="537"/>
      <c r="P73" s="537"/>
      <c r="Q73" s="537"/>
      <c r="R73" s="537"/>
      <c r="S73" s="537"/>
      <c r="T73" s="537"/>
      <c r="U73" s="537"/>
      <c r="V73" s="537"/>
      <c r="W73" s="537"/>
      <c r="X73" s="477"/>
      <c r="Y73" s="477"/>
      <c r="Z73" s="477"/>
      <c r="AA73" s="477"/>
      <c r="AB73" s="477"/>
      <c r="AC73" s="477"/>
      <c r="AD73" s="477"/>
      <c r="AE73" s="477"/>
      <c r="AF73" s="477"/>
      <c r="AG73" s="477"/>
      <c r="AH73" s="477"/>
      <c r="AI73" s="477"/>
      <c r="AJ73" s="477"/>
      <c r="AK73" s="477"/>
      <c r="AL73" s="477"/>
      <c r="AM73" s="477"/>
      <c r="AN73" s="477"/>
      <c r="AO73" s="477"/>
      <c r="AP73" s="477"/>
      <c r="AQ73" s="477"/>
      <c r="AR73" s="477"/>
      <c r="AS73" s="477"/>
      <c r="AT73" s="477"/>
      <c r="AU73" s="477"/>
      <c r="AV73" s="477"/>
      <c r="AW73" s="477"/>
      <c r="AX73" s="477"/>
      <c r="AY73" s="514"/>
      <c r="AZ73" s="514"/>
      <c r="BA73" s="514"/>
      <c r="BB73" s="514"/>
      <c r="BC73" s="514"/>
      <c r="BD73" s="514"/>
      <c r="BE73" s="514"/>
      <c r="BF73" s="514"/>
      <c r="BG73" s="514"/>
      <c r="BH73" s="514"/>
      <c r="BI73" s="514"/>
      <c r="BJ73" s="514"/>
      <c r="BK73" s="514"/>
      <c r="BL73" s="514"/>
      <c r="BM73" s="514"/>
      <c r="BN73" s="514"/>
      <c r="BO73" s="514"/>
      <c r="BP73" s="514"/>
      <c r="BQ73" s="514"/>
      <c r="BR73" s="514"/>
      <c r="BS73" s="514"/>
      <c r="BT73" s="514"/>
      <c r="BU73" s="514"/>
      <c r="BV73" s="514"/>
      <c r="BW73" s="514"/>
      <c r="BX73" s="514"/>
      <c r="BY73" s="514"/>
      <c r="BZ73" s="514"/>
      <c r="CA73" s="514"/>
      <c r="CB73" s="514"/>
      <c r="CC73" s="514"/>
      <c r="CD73" s="514"/>
      <c r="CE73" s="514"/>
      <c r="CF73" s="514"/>
      <c r="CG73" s="514"/>
      <c r="CH73" s="514"/>
      <c r="CI73" s="514"/>
      <c r="CJ73" s="514"/>
      <c r="CK73" s="514"/>
      <c r="CL73" s="514"/>
      <c r="CM73" s="514"/>
      <c r="CN73" s="514"/>
      <c r="CO73" s="514"/>
      <c r="CP73" s="514"/>
      <c r="CQ73" s="514"/>
      <c r="CR73" s="514"/>
      <c r="CS73" s="514"/>
      <c r="CT73" s="514"/>
      <c r="CU73" s="514"/>
      <c r="CV73" s="514"/>
      <c r="CW73" s="514"/>
      <c r="CX73" s="514"/>
      <c r="CY73" s="514"/>
    </row>
    <row r="74" spans="1:104">
      <c r="B74" s="269" t="s">
        <v>2935</v>
      </c>
      <c r="D74" s="537"/>
      <c r="E74" s="537"/>
      <c r="F74" s="537"/>
      <c r="G74" s="537"/>
      <c r="H74" s="537"/>
      <c r="I74" s="537"/>
      <c r="J74" s="537"/>
      <c r="K74" s="537"/>
      <c r="L74" s="537"/>
      <c r="M74" s="537"/>
      <c r="N74" s="537"/>
      <c r="O74" s="537"/>
      <c r="P74" s="537"/>
      <c r="Q74" s="537"/>
      <c r="R74" s="537"/>
      <c r="S74" s="537"/>
      <c r="T74" s="537"/>
      <c r="U74" s="537"/>
      <c r="V74" s="537"/>
      <c r="W74" s="537"/>
      <c r="X74" s="477"/>
      <c r="Y74" s="477"/>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7"/>
      <c r="AV74" s="477"/>
      <c r="AW74" s="477"/>
      <c r="AX74" s="477"/>
      <c r="AY74" s="514"/>
      <c r="AZ74" s="514"/>
      <c r="BA74" s="514"/>
      <c r="BB74" s="514"/>
      <c r="BC74" s="514"/>
      <c r="BD74" s="514"/>
      <c r="BE74" s="514"/>
      <c r="BF74" s="514"/>
      <c r="BG74" s="514"/>
      <c r="BH74" s="514"/>
      <c r="BI74" s="514"/>
      <c r="BJ74" s="514"/>
      <c r="BK74" s="514"/>
      <c r="BL74" s="514"/>
      <c r="BM74" s="514"/>
      <c r="BN74" s="514"/>
      <c r="BO74" s="514"/>
      <c r="BP74" s="514"/>
      <c r="BQ74" s="514"/>
      <c r="BR74" s="514"/>
      <c r="BS74" s="514"/>
      <c r="BT74" s="514"/>
      <c r="BU74" s="514"/>
      <c r="BV74" s="514"/>
      <c r="BW74" s="514"/>
      <c r="BX74" s="514"/>
      <c r="BY74" s="514"/>
      <c r="BZ74" s="514"/>
      <c r="CA74" s="514"/>
      <c r="CB74" s="514"/>
      <c r="CC74" s="514"/>
      <c r="CD74" s="514"/>
      <c r="CE74" s="514"/>
      <c r="CF74" s="514"/>
      <c r="CG74" s="514"/>
      <c r="CH74" s="514"/>
      <c r="CI74" s="514"/>
      <c r="CJ74" s="514"/>
      <c r="CK74" s="514"/>
      <c r="CL74" s="514"/>
      <c r="CM74" s="514"/>
      <c r="CN74" s="514"/>
      <c r="CO74" s="514"/>
      <c r="CP74" s="514"/>
      <c r="CQ74" s="514"/>
      <c r="CR74" s="514"/>
      <c r="CS74" s="514"/>
      <c r="CT74" s="514"/>
      <c r="CU74" s="514"/>
      <c r="CV74" s="514"/>
      <c r="CW74" s="514"/>
      <c r="CX74" s="514"/>
      <c r="CY74" s="514"/>
    </row>
    <row r="75" spans="1:104">
      <c r="B75" s="269" t="s">
        <v>3395</v>
      </c>
      <c r="D75" s="721"/>
      <c r="E75" s="721"/>
      <c r="F75" s="721"/>
      <c r="G75" s="721"/>
      <c r="H75" s="721"/>
      <c r="I75" s="721"/>
      <c r="J75" s="721"/>
      <c r="K75" s="721"/>
      <c r="L75" s="721"/>
      <c r="M75" s="721"/>
      <c r="N75" s="721"/>
      <c r="O75" s="721"/>
      <c r="P75" s="721"/>
      <c r="Q75" s="721"/>
      <c r="R75" s="721"/>
      <c r="S75" s="721"/>
      <c r="T75" s="721"/>
      <c r="U75" s="721"/>
      <c r="V75" s="721"/>
      <c r="W75" s="721"/>
      <c r="X75" s="514"/>
      <c r="Y75" s="514"/>
      <c r="Z75" s="514"/>
      <c r="AA75" s="514"/>
      <c r="AB75" s="514"/>
      <c r="AC75" s="514"/>
      <c r="AD75" s="514"/>
      <c r="AE75" s="514"/>
      <c r="AF75" s="514"/>
      <c r="AG75" s="514"/>
      <c r="AH75" s="514"/>
      <c r="AI75" s="514"/>
      <c r="AJ75" s="514"/>
      <c r="AK75" s="514"/>
      <c r="AL75" s="514"/>
      <c r="AM75" s="514"/>
      <c r="AN75" s="514"/>
      <c r="AO75" s="514"/>
      <c r="AP75" s="514"/>
      <c r="AQ75" s="514"/>
      <c r="AR75" s="514"/>
      <c r="AS75" s="514"/>
      <c r="AT75" s="514"/>
      <c r="AU75" s="514"/>
      <c r="AV75" s="514"/>
      <c r="AW75" s="514"/>
      <c r="AX75" s="514"/>
      <c r="AY75" s="514"/>
      <c r="AZ75" s="514"/>
      <c r="BA75" s="514"/>
      <c r="BB75" s="514"/>
      <c r="BC75" s="514"/>
      <c r="BD75" s="514"/>
      <c r="BE75" s="514"/>
      <c r="BF75" s="514"/>
      <c r="BG75" s="514"/>
      <c r="BH75" s="514"/>
      <c r="BI75" s="514"/>
      <c r="BJ75" s="514"/>
      <c r="BK75" s="514"/>
      <c r="BL75" s="514"/>
      <c r="BM75" s="514"/>
      <c r="BN75" s="514"/>
      <c r="BO75" s="514"/>
      <c r="BP75" s="514"/>
      <c r="BQ75" s="514"/>
      <c r="BR75" s="514"/>
      <c r="BS75" s="514"/>
      <c r="BT75" s="514"/>
      <c r="BU75" s="514"/>
      <c r="BV75" s="514"/>
      <c r="BW75" s="514"/>
      <c r="BX75" s="514"/>
      <c r="BY75" s="514"/>
      <c r="BZ75" s="514"/>
      <c r="CA75" s="514"/>
      <c r="CB75" s="514"/>
      <c r="CC75" s="514"/>
      <c r="CD75" s="514"/>
      <c r="CE75" s="514"/>
      <c r="CF75" s="514"/>
      <c r="CG75" s="514"/>
      <c r="CH75" s="514"/>
      <c r="CI75" s="514"/>
      <c r="CJ75" s="514"/>
      <c r="CK75" s="514"/>
      <c r="CL75" s="514"/>
      <c r="CM75" s="514"/>
      <c r="CN75" s="514"/>
      <c r="CO75" s="514"/>
      <c r="CP75" s="514"/>
      <c r="CQ75" s="514"/>
      <c r="CR75" s="514"/>
      <c r="CS75" s="514"/>
      <c r="CT75" s="514"/>
      <c r="CU75" s="514"/>
      <c r="CV75" s="514"/>
      <c r="CW75" s="514"/>
      <c r="CX75" s="514"/>
      <c r="CY75" s="514"/>
    </row>
    <row r="76" spans="1:104" s="716" customFormat="1">
      <c r="B76" s="717"/>
      <c r="C76" s="39"/>
      <c r="D76" s="718"/>
      <c r="E76" s="718"/>
      <c r="F76" s="718"/>
      <c r="G76" s="718"/>
      <c r="H76" s="718"/>
      <c r="I76" s="718"/>
      <c r="J76" s="718"/>
      <c r="K76" s="718"/>
      <c r="L76" s="718"/>
      <c r="M76" s="718"/>
      <c r="N76" s="718"/>
      <c r="O76" s="718"/>
      <c r="P76" s="718"/>
      <c r="Q76" s="718"/>
      <c r="R76" s="718"/>
      <c r="S76" s="718"/>
      <c r="T76" s="718"/>
      <c r="U76" s="718"/>
      <c r="V76" s="718"/>
      <c r="W76" s="718"/>
      <c r="X76" s="719"/>
      <c r="Y76" s="719"/>
      <c r="Z76" s="719"/>
      <c r="AA76" s="719"/>
      <c r="AB76" s="719"/>
      <c r="AC76" s="719"/>
      <c r="AD76" s="719"/>
      <c r="AE76" s="719"/>
      <c r="AF76" s="719"/>
      <c r="AG76" s="719"/>
      <c r="AH76" s="719"/>
      <c r="AI76" s="719"/>
      <c r="AJ76" s="719"/>
      <c r="AK76" s="719"/>
      <c r="AL76" s="719"/>
      <c r="AM76" s="719"/>
      <c r="AN76" s="719"/>
      <c r="AO76" s="719"/>
      <c r="AP76" s="719"/>
      <c r="AQ76" s="719"/>
      <c r="AR76" s="719"/>
      <c r="AS76" s="719"/>
      <c r="AT76" s="719"/>
      <c r="AU76" s="719"/>
      <c r="AV76" s="719"/>
      <c r="AW76" s="719"/>
      <c r="AX76" s="719"/>
      <c r="AY76" s="719"/>
      <c r="AZ76" s="719"/>
      <c r="BA76" s="719"/>
      <c r="BB76" s="719"/>
      <c r="BC76" s="719"/>
      <c r="BD76" s="719"/>
      <c r="BE76" s="719"/>
      <c r="BF76" s="719"/>
      <c r="BG76" s="719"/>
      <c r="BH76" s="719"/>
      <c r="BI76" s="719"/>
      <c r="BJ76" s="719"/>
      <c r="BK76" s="719"/>
      <c r="BL76" s="719"/>
      <c r="BM76" s="719"/>
      <c r="BN76" s="719"/>
      <c r="BO76" s="719"/>
      <c r="BP76" s="719"/>
      <c r="BQ76" s="719"/>
      <c r="BR76" s="719"/>
      <c r="BS76" s="719"/>
      <c r="BT76" s="719"/>
      <c r="BU76" s="719"/>
      <c r="BV76" s="719"/>
      <c r="BW76" s="719"/>
      <c r="BX76" s="719"/>
      <c r="BY76" s="719"/>
      <c r="BZ76" s="719"/>
      <c r="CA76" s="719"/>
      <c r="CB76" s="719"/>
      <c r="CC76" s="719"/>
      <c r="CD76" s="719"/>
      <c r="CE76" s="719"/>
      <c r="CF76" s="719"/>
      <c r="CG76" s="719"/>
      <c r="CH76" s="719"/>
      <c r="CI76" s="719"/>
      <c r="CJ76" s="719"/>
      <c r="CK76" s="719"/>
      <c r="CL76" s="719"/>
      <c r="CM76" s="719"/>
      <c r="CN76" s="719"/>
      <c r="CO76" s="719"/>
      <c r="CP76" s="719"/>
      <c r="CQ76" s="719"/>
      <c r="CR76" s="719"/>
      <c r="CS76" s="719"/>
      <c r="CT76" s="719"/>
      <c r="CU76" s="719"/>
      <c r="CV76" s="719"/>
      <c r="CW76" s="719"/>
      <c r="CX76" s="719"/>
      <c r="CY76" s="719"/>
    </row>
    <row r="77" spans="1:104" s="716" customFormat="1">
      <c r="B77" s="717"/>
      <c r="C77" s="39"/>
      <c r="D77" s="718"/>
      <c r="E77" s="718"/>
      <c r="F77" s="718"/>
      <c r="G77" s="718"/>
      <c r="H77" s="718"/>
      <c r="I77" s="718"/>
      <c r="J77" s="718"/>
      <c r="K77" s="718"/>
      <c r="L77" s="718"/>
      <c r="M77" s="718"/>
      <c r="N77" s="718"/>
      <c r="O77" s="718"/>
      <c r="P77" s="718"/>
      <c r="Q77" s="718"/>
      <c r="R77" s="718"/>
      <c r="S77" s="718"/>
      <c r="T77" s="718"/>
      <c r="U77" s="718"/>
      <c r="V77" s="718"/>
      <c r="W77" s="718"/>
      <c r="X77" s="719"/>
      <c r="Y77" s="719"/>
      <c r="Z77" s="719"/>
      <c r="AA77" s="719"/>
      <c r="AB77" s="719"/>
      <c r="AC77" s="719"/>
      <c r="AD77" s="719"/>
      <c r="AE77" s="719"/>
      <c r="AF77" s="719"/>
      <c r="AG77" s="719"/>
      <c r="AH77" s="719"/>
      <c r="AI77" s="719"/>
      <c r="AJ77" s="719"/>
      <c r="AK77" s="719"/>
      <c r="AL77" s="719"/>
      <c r="AM77" s="719"/>
      <c r="AN77" s="719"/>
      <c r="AO77" s="719"/>
      <c r="AP77" s="719"/>
      <c r="AQ77" s="719"/>
      <c r="AR77" s="719"/>
      <c r="AS77" s="719"/>
      <c r="AT77" s="719"/>
      <c r="AU77" s="719"/>
      <c r="AV77" s="719"/>
      <c r="AW77" s="719"/>
      <c r="AX77" s="719"/>
      <c r="AY77" s="719"/>
      <c r="AZ77" s="719"/>
      <c r="BA77" s="719"/>
      <c r="BB77" s="719"/>
      <c r="BC77" s="719"/>
      <c r="BD77" s="719"/>
      <c r="BE77" s="719"/>
      <c r="BF77" s="719"/>
      <c r="BG77" s="719"/>
      <c r="BH77" s="719"/>
      <c r="BI77" s="719"/>
      <c r="BJ77" s="719"/>
      <c r="BK77" s="719"/>
      <c r="BL77" s="719"/>
      <c r="BM77" s="719"/>
      <c r="BN77" s="719"/>
      <c r="BO77" s="719"/>
      <c r="BP77" s="719"/>
      <c r="BQ77" s="719"/>
      <c r="BR77" s="719"/>
      <c r="BS77" s="719"/>
      <c r="BT77" s="719"/>
      <c r="BU77" s="719"/>
      <c r="BV77" s="719"/>
      <c r="BW77" s="719"/>
      <c r="BX77" s="719"/>
      <c r="BY77" s="719"/>
      <c r="BZ77" s="719"/>
      <c r="CA77" s="719"/>
      <c r="CB77" s="719"/>
      <c r="CC77" s="719"/>
      <c r="CD77" s="719"/>
      <c r="CE77" s="719"/>
      <c r="CF77" s="719"/>
      <c r="CG77" s="719"/>
      <c r="CH77" s="719"/>
      <c r="CI77" s="719"/>
      <c r="CJ77" s="719"/>
      <c r="CK77" s="719"/>
      <c r="CL77" s="719"/>
      <c r="CM77" s="719"/>
      <c r="CN77" s="719"/>
      <c r="CO77" s="719"/>
      <c r="CP77" s="719"/>
      <c r="CQ77" s="719"/>
      <c r="CR77" s="719"/>
      <c r="CS77" s="719"/>
      <c r="CT77" s="719"/>
      <c r="CU77" s="719"/>
      <c r="CV77" s="719"/>
      <c r="CW77" s="719"/>
      <c r="CX77" s="719"/>
      <c r="CY77" s="719"/>
    </row>
    <row r="78" spans="1:104">
      <c r="A78" s="715" t="s">
        <v>3393</v>
      </c>
      <c r="B78" s="199"/>
    </row>
    <row r="79" spans="1:104" ht="33.75" thickBot="1">
      <c r="A79" s="711" t="s">
        <v>3392</v>
      </c>
      <c r="B79" s="711"/>
      <c r="C79" s="711"/>
      <c r="D79" s="712" t="str">
        <f>D23</f>
        <v>Add Service Line 1</v>
      </c>
      <c r="E79" s="712" t="str">
        <f t="shared" ref="E79:BP79" si="24">E23</f>
        <v>Add Service Line 2</v>
      </c>
      <c r="F79" s="712" t="str">
        <f t="shared" si="24"/>
        <v>Add Service Line 3</v>
      </c>
      <c r="G79" s="712" t="str">
        <f t="shared" si="24"/>
        <v>Add Service Line 4</v>
      </c>
      <c r="H79" s="712" t="str">
        <f t="shared" si="24"/>
        <v>Add Service Line 5</v>
      </c>
      <c r="I79" s="712" t="str">
        <f t="shared" si="24"/>
        <v>Add Service Line 6</v>
      </c>
      <c r="J79" s="712" t="str">
        <f t="shared" si="24"/>
        <v>Add Service Line 7</v>
      </c>
      <c r="K79" s="712" t="str">
        <f t="shared" si="24"/>
        <v>Add Service Line 8</v>
      </c>
      <c r="L79" s="712" t="str">
        <f t="shared" si="24"/>
        <v>Add Service Line 9</v>
      </c>
      <c r="M79" s="712" t="str">
        <f t="shared" si="24"/>
        <v>Add Service Line 10</v>
      </c>
      <c r="N79" s="712" t="str">
        <f t="shared" si="24"/>
        <v>Add Service Line 11</v>
      </c>
      <c r="O79" s="712" t="str">
        <f t="shared" si="24"/>
        <v>Add Service Line 12</v>
      </c>
      <c r="P79" s="712" t="str">
        <f t="shared" si="24"/>
        <v>Add Service Line 13</v>
      </c>
      <c r="Q79" s="712" t="str">
        <f t="shared" si="24"/>
        <v>Add Service Line 14</v>
      </c>
      <c r="R79" s="712" t="str">
        <f t="shared" si="24"/>
        <v>Add Service Line 15</v>
      </c>
      <c r="S79" s="712" t="str">
        <f t="shared" si="24"/>
        <v>Add Service Line 16</v>
      </c>
      <c r="T79" s="712" t="str">
        <f t="shared" si="24"/>
        <v>Add Service Line 17</v>
      </c>
      <c r="U79" s="712" t="str">
        <f t="shared" si="24"/>
        <v>Add Service Line 18</v>
      </c>
      <c r="V79" s="712" t="str">
        <f t="shared" si="24"/>
        <v>Add Service Line 19</v>
      </c>
      <c r="W79" s="712" t="str">
        <f t="shared" si="24"/>
        <v>Add Service Line 20</v>
      </c>
      <c r="X79" s="712" t="str">
        <f t="shared" si="24"/>
        <v>Add Service Line 21</v>
      </c>
      <c r="Y79" s="712" t="str">
        <f t="shared" si="24"/>
        <v>Add Service Line 22</v>
      </c>
      <c r="Z79" s="712" t="str">
        <f t="shared" si="24"/>
        <v>Add Service Line 23</v>
      </c>
      <c r="AA79" s="712" t="str">
        <f t="shared" si="24"/>
        <v>Add Service Line 24</v>
      </c>
      <c r="AB79" s="712" t="str">
        <f t="shared" si="24"/>
        <v>Add Service Line 25</v>
      </c>
      <c r="AC79" s="712" t="str">
        <f t="shared" si="24"/>
        <v>Add Service Line 26</v>
      </c>
      <c r="AD79" s="712" t="str">
        <f t="shared" si="24"/>
        <v>Add Service Line 27</v>
      </c>
      <c r="AE79" s="712" t="str">
        <f t="shared" si="24"/>
        <v>Add Service Line 28</v>
      </c>
      <c r="AF79" s="712" t="str">
        <f t="shared" si="24"/>
        <v>Add Service Line 29</v>
      </c>
      <c r="AG79" s="712" t="str">
        <f t="shared" si="24"/>
        <v>Add Service Line 30</v>
      </c>
      <c r="AH79" s="712" t="str">
        <f t="shared" si="24"/>
        <v>Add Service Line 31</v>
      </c>
      <c r="AI79" s="712" t="str">
        <f t="shared" si="24"/>
        <v>Add Service Line 32</v>
      </c>
      <c r="AJ79" s="712" t="str">
        <f t="shared" si="24"/>
        <v>Add Service Line 33</v>
      </c>
      <c r="AK79" s="712" t="str">
        <f t="shared" si="24"/>
        <v>Add Service Line 34</v>
      </c>
      <c r="AL79" s="712" t="str">
        <f t="shared" si="24"/>
        <v>Add Service Line 35</v>
      </c>
      <c r="AM79" s="712" t="str">
        <f t="shared" si="24"/>
        <v>Add Service Line 36</v>
      </c>
      <c r="AN79" s="712" t="str">
        <f t="shared" si="24"/>
        <v>Add Service Line 37</v>
      </c>
      <c r="AO79" s="712" t="str">
        <f t="shared" si="24"/>
        <v>Add Service Line 38</v>
      </c>
      <c r="AP79" s="712" t="str">
        <f t="shared" si="24"/>
        <v>Add Service Line 39</v>
      </c>
      <c r="AQ79" s="712" t="str">
        <f t="shared" si="24"/>
        <v>Add Service Line 40</v>
      </c>
      <c r="AR79" s="712" t="str">
        <f t="shared" si="24"/>
        <v>Add Service Line 41</v>
      </c>
      <c r="AS79" s="712" t="str">
        <f t="shared" si="24"/>
        <v>Add Service Line 42</v>
      </c>
      <c r="AT79" s="712" t="str">
        <f t="shared" si="24"/>
        <v>Add Service Line 43</v>
      </c>
      <c r="AU79" s="712" t="str">
        <f t="shared" si="24"/>
        <v>Add Service Line 44</v>
      </c>
      <c r="AV79" s="712" t="str">
        <f t="shared" si="24"/>
        <v>Add Service Line 45</v>
      </c>
      <c r="AW79" s="712" t="str">
        <f t="shared" si="24"/>
        <v>Add Service Line 46</v>
      </c>
      <c r="AX79" s="712" t="str">
        <f t="shared" si="24"/>
        <v>Add Service Line 47</v>
      </c>
      <c r="AY79" s="712" t="str">
        <f t="shared" si="24"/>
        <v>Add Service Line 48</v>
      </c>
      <c r="AZ79" s="712" t="str">
        <f t="shared" si="24"/>
        <v>Add Service Line 49</v>
      </c>
      <c r="BA79" s="712" t="str">
        <f t="shared" si="24"/>
        <v>Add Service Line 50</v>
      </c>
      <c r="BB79" s="712" t="str">
        <f t="shared" si="24"/>
        <v>Add Service Line 51</v>
      </c>
      <c r="BC79" s="712" t="str">
        <f t="shared" si="24"/>
        <v>Add Service Line 52</v>
      </c>
      <c r="BD79" s="712" t="str">
        <f t="shared" si="24"/>
        <v>Add Service Line 53</v>
      </c>
      <c r="BE79" s="712" t="str">
        <f t="shared" si="24"/>
        <v>Add Service Line 54</v>
      </c>
      <c r="BF79" s="712" t="str">
        <f t="shared" si="24"/>
        <v>Add Service Line 55</v>
      </c>
      <c r="BG79" s="712" t="str">
        <f t="shared" si="24"/>
        <v>Add Service Line 56</v>
      </c>
      <c r="BH79" s="712" t="str">
        <f t="shared" si="24"/>
        <v>Add Service Line 57</v>
      </c>
      <c r="BI79" s="712" t="str">
        <f t="shared" si="24"/>
        <v>Add Service Line 58</v>
      </c>
      <c r="BJ79" s="712" t="str">
        <f t="shared" si="24"/>
        <v>Add Service Line 59</v>
      </c>
      <c r="BK79" s="712" t="str">
        <f t="shared" si="24"/>
        <v>Add Service Line 60</v>
      </c>
      <c r="BL79" s="712" t="str">
        <f t="shared" si="24"/>
        <v>Add Service Line 61</v>
      </c>
      <c r="BM79" s="712" t="str">
        <f t="shared" si="24"/>
        <v>Add Service Line 62</v>
      </c>
      <c r="BN79" s="712" t="str">
        <f t="shared" si="24"/>
        <v>Add Service Line 63</v>
      </c>
      <c r="BO79" s="712" t="str">
        <f t="shared" si="24"/>
        <v>Add Service Line 64</v>
      </c>
      <c r="BP79" s="712" t="str">
        <f t="shared" si="24"/>
        <v>Add Service Line 65</v>
      </c>
      <c r="BQ79" s="712" t="str">
        <f t="shared" ref="BQ79:CY79" si="25">BQ23</f>
        <v>Add Service Line 66</v>
      </c>
      <c r="BR79" s="712" t="str">
        <f t="shared" si="25"/>
        <v>Add Service Line 67</v>
      </c>
      <c r="BS79" s="712" t="str">
        <f t="shared" si="25"/>
        <v>Add Service Line 68</v>
      </c>
      <c r="BT79" s="712" t="str">
        <f t="shared" si="25"/>
        <v>Add Service Line 69</v>
      </c>
      <c r="BU79" s="712" t="str">
        <f t="shared" si="25"/>
        <v>Add Service Line 70</v>
      </c>
      <c r="BV79" s="712" t="str">
        <f t="shared" si="25"/>
        <v>Add Service Line 71</v>
      </c>
      <c r="BW79" s="712" t="str">
        <f t="shared" si="25"/>
        <v>Add Service Line 72</v>
      </c>
      <c r="BX79" s="712" t="str">
        <f t="shared" si="25"/>
        <v>Add Service Line 73</v>
      </c>
      <c r="BY79" s="712" t="str">
        <f t="shared" si="25"/>
        <v>Add Service Line 74</v>
      </c>
      <c r="BZ79" s="712" t="str">
        <f t="shared" si="25"/>
        <v>Add Service Line 75</v>
      </c>
      <c r="CA79" s="712" t="str">
        <f t="shared" si="25"/>
        <v>Add Service Line 76</v>
      </c>
      <c r="CB79" s="712" t="str">
        <f t="shared" si="25"/>
        <v>Add Service Line 77</v>
      </c>
      <c r="CC79" s="712" t="str">
        <f t="shared" si="25"/>
        <v>Add Service Line 78</v>
      </c>
      <c r="CD79" s="712" t="str">
        <f t="shared" si="25"/>
        <v>Add Service Line 79</v>
      </c>
      <c r="CE79" s="712" t="str">
        <f t="shared" si="25"/>
        <v>Add Service Line 80</v>
      </c>
      <c r="CF79" s="712" t="str">
        <f t="shared" si="25"/>
        <v>Add Service Line 81</v>
      </c>
      <c r="CG79" s="712" t="str">
        <f t="shared" si="25"/>
        <v>Add Service Line 82</v>
      </c>
      <c r="CH79" s="712" t="str">
        <f t="shared" si="25"/>
        <v>Add Service Line 83</v>
      </c>
      <c r="CI79" s="712" t="str">
        <f t="shared" si="25"/>
        <v>Add Service Line 84</v>
      </c>
      <c r="CJ79" s="712" t="str">
        <f t="shared" si="25"/>
        <v>Add Service Line 85</v>
      </c>
      <c r="CK79" s="712" t="str">
        <f t="shared" si="25"/>
        <v>Add Service Line 86</v>
      </c>
      <c r="CL79" s="712" t="str">
        <f t="shared" si="25"/>
        <v>Add Service Line 87</v>
      </c>
      <c r="CM79" s="712" t="str">
        <f t="shared" si="25"/>
        <v>Add Service Line 88</v>
      </c>
      <c r="CN79" s="712" t="str">
        <f t="shared" si="25"/>
        <v>Add Service Line 89</v>
      </c>
      <c r="CO79" s="712" t="str">
        <f t="shared" si="25"/>
        <v>Add Service Line 90</v>
      </c>
      <c r="CP79" s="712" t="str">
        <f t="shared" si="25"/>
        <v>Add Service Line 91</v>
      </c>
      <c r="CQ79" s="712" t="str">
        <f t="shared" si="25"/>
        <v>Add Service Line 92</v>
      </c>
      <c r="CR79" s="712" t="str">
        <f t="shared" si="25"/>
        <v>Add Service Line 93</v>
      </c>
      <c r="CS79" s="712" t="str">
        <f t="shared" si="25"/>
        <v>Add Service Line 94</v>
      </c>
      <c r="CT79" s="712" t="str">
        <f t="shared" si="25"/>
        <v>Add Service Line 95</v>
      </c>
      <c r="CU79" s="712" t="str">
        <f t="shared" si="25"/>
        <v>Add Service Line 96</v>
      </c>
      <c r="CV79" s="712" t="str">
        <f t="shared" si="25"/>
        <v>Add Service Line 97</v>
      </c>
      <c r="CW79" s="712" t="str">
        <f t="shared" si="25"/>
        <v>Add Service Line 98</v>
      </c>
      <c r="CX79" s="712" t="str">
        <f t="shared" si="25"/>
        <v>Add Service Line 99</v>
      </c>
      <c r="CY79" s="712" t="str">
        <f t="shared" si="25"/>
        <v>Add Service Line 100</v>
      </c>
    </row>
    <row r="80" spans="1:104" ht="13.5" thickTop="1">
      <c r="B80" s="269" t="s">
        <v>57</v>
      </c>
      <c r="D80" s="536">
        <v>220</v>
      </c>
      <c r="E80" s="536">
        <v>90</v>
      </c>
      <c r="F80" s="536"/>
      <c r="G80" s="536"/>
      <c r="H80" s="536"/>
      <c r="I80" s="536"/>
      <c r="J80" s="536"/>
      <c r="K80" s="536"/>
      <c r="L80" s="536"/>
      <c r="M80" s="536"/>
      <c r="N80" s="536"/>
      <c r="O80" s="536"/>
      <c r="P80" s="536"/>
      <c r="Q80" s="536"/>
      <c r="R80" s="536"/>
      <c r="S80" s="536"/>
      <c r="T80" s="536"/>
      <c r="U80" s="536"/>
      <c r="V80" s="536"/>
      <c r="W80" s="536"/>
      <c r="X80" s="476"/>
      <c r="Y80" s="476"/>
      <c r="Z80" s="476"/>
      <c r="AA80" s="476"/>
      <c r="AB80" s="476"/>
      <c r="AC80" s="476"/>
      <c r="AD80" s="476"/>
      <c r="AE80" s="476"/>
      <c r="AF80" s="476"/>
      <c r="AG80" s="476"/>
      <c r="AH80" s="476"/>
      <c r="AI80" s="476"/>
      <c r="AJ80" s="476"/>
      <c r="AK80" s="476"/>
      <c r="AL80" s="476"/>
      <c r="AM80" s="476"/>
      <c r="AN80" s="476"/>
      <c r="AO80" s="476"/>
      <c r="AP80" s="476"/>
      <c r="AQ80" s="476"/>
      <c r="AR80" s="476"/>
      <c r="AS80" s="476"/>
      <c r="AT80" s="476"/>
      <c r="AU80" s="476"/>
      <c r="AV80" s="476"/>
      <c r="AW80" s="476"/>
      <c r="AX80" s="476"/>
      <c r="AY80" s="514"/>
      <c r="AZ80" s="514"/>
      <c r="BA80" s="514"/>
      <c r="BB80" s="514"/>
      <c r="BC80" s="514"/>
      <c r="BD80" s="514"/>
      <c r="BE80" s="514"/>
      <c r="BF80" s="514"/>
      <c r="BG80" s="514"/>
      <c r="BH80" s="514"/>
      <c r="BI80" s="514"/>
      <c r="BJ80" s="514"/>
      <c r="BK80" s="514"/>
      <c r="BL80" s="514"/>
      <c r="BM80" s="514"/>
      <c r="BN80" s="514"/>
      <c r="BO80" s="514"/>
      <c r="BP80" s="514"/>
      <c r="BQ80" s="514"/>
      <c r="BR80" s="514"/>
      <c r="BS80" s="514"/>
      <c r="BT80" s="514"/>
      <c r="BU80" s="514"/>
      <c r="BV80" s="514"/>
      <c r="BW80" s="514"/>
      <c r="BX80" s="514"/>
      <c r="BY80" s="514"/>
      <c r="BZ80" s="514"/>
      <c r="CA80" s="514"/>
      <c r="CB80" s="514"/>
      <c r="CC80" s="514"/>
      <c r="CD80" s="514"/>
      <c r="CE80" s="514"/>
      <c r="CF80" s="514"/>
      <c r="CG80" s="514"/>
      <c r="CH80" s="514"/>
      <c r="CI80" s="514"/>
      <c r="CJ80" s="514"/>
      <c r="CK80" s="514"/>
      <c r="CL80" s="514"/>
      <c r="CM80" s="514"/>
      <c r="CN80" s="514"/>
      <c r="CO80" s="514"/>
      <c r="CP80" s="514"/>
      <c r="CQ80" s="514"/>
      <c r="CR80" s="514"/>
      <c r="CS80" s="514"/>
      <c r="CT80" s="514"/>
      <c r="CU80" s="514"/>
      <c r="CV80" s="514"/>
      <c r="CW80" s="514"/>
      <c r="CX80" s="514"/>
      <c r="CY80" s="514"/>
    </row>
    <row r="81" spans="1:103">
      <c r="B81" s="269" t="s">
        <v>2934</v>
      </c>
      <c r="D81" s="537"/>
      <c r="E81" s="537"/>
      <c r="F81" s="537"/>
      <c r="G81" s="537"/>
      <c r="H81" s="537"/>
      <c r="I81" s="537"/>
      <c r="J81" s="537"/>
      <c r="K81" s="537"/>
      <c r="L81" s="537"/>
      <c r="M81" s="537"/>
      <c r="N81" s="537"/>
      <c r="O81" s="537"/>
      <c r="P81" s="537"/>
      <c r="Q81" s="537"/>
      <c r="R81" s="537"/>
      <c r="S81" s="537"/>
      <c r="T81" s="537"/>
      <c r="U81" s="537"/>
      <c r="V81" s="537"/>
      <c r="W81" s="537"/>
      <c r="X81" s="477"/>
      <c r="Y81" s="477"/>
      <c r="Z81" s="477"/>
      <c r="AA81" s="477"/>
      <c r="AB81" s="477"/>
      <c r="AC81" s="477"/>
      <c r="AD81" s="477"/>
      <c r="AE81" s="477"/>
      <c r="AF81" s="477"/>
      <c r="AG81" s="477"/>
      <c r="AH81" s="477"/>
      <c r="AI81" s="477"/>
      <c r="AJ81" s="477"/>
      <c r="AK81" s="477"/>
      <c r="AL81" s="477"/>
      <c r="AM81" s="477"/>
      <c r="AN81" s="477"/>
      <c r="AO81" s="477"/>
      <c r="AP81" s="477"/>
      <c r="AQ81" s="477"/>
      <c r="AR81" s="477"/>
      <c r="AS81" s="477"/>
      <c r="AT81" s="477"/>
      <c r="AU81" s="477"/>
      <c r="AV81" s="477"/>
      <c r="AW81" s="477"/>
      <c r="AX81" s="477"/>
      <c r="AY81" s="514"/>
      <c r="AZ81" s="514"/>
      <c r="BA81" s="514"/>
      <c r="BB81" s="514"/>
      <c r="BC81" s="514"/>
      <c r="BD81" s="514"/>
      <c r="BE81" s="514"/>
      <c r="BF81" s="514"/>
      <c r="BG81" s="514"/>
      <c r="BH81" s="514"/>
      <c r="BI81" s="514"/>
      <c r="BJ81" s="514"/>
      <c r="BK81" s="514"/>
      <c r="BL81" s="514"/>
      <c r="BM81" s="514"/>
      <c r="BN81" s="514"/>
      <c r="BO81" s="514"/>
      <c r="BP81" s="514"/>
      <c r="BQ81" s="514"/>
      <c r="BR81" s="514"/>
      <c r="BS81" s="514"/>
      <c r="BT81" s="514"/>
      <c r="BU81" s="514"/>
      <c r="BV81" s="514"/>
      <c r="BW81" s="514"/>
      <c r="BX81" s="514"/>
      <c r="BY81" s="514"/>
      <c r="BZ81" s="514"/>
      <c r="CA81" s="514"/>
      <c r="CB81" s="514"/>
      <c r="CC81" s="514"/>
      <c r="CD81" s="514"/>
      <c r="CE81" s="514"/>
      <c r="CF81" s="514"/>
      <c r="CG81" s="514"/>
      <c r="CH81" s="514"/>
      <c r="CI81" s="514"/>
      <c r="CJ81" s="514"/>
      <c r="CK81" s="514"/>
      <c r="CL81" s="514"/>
      <c r="CM81" s="514"/>
      <c r="CN81" s="514"/>
      <c r="CO81" s="514"/>
      <c r="CP81" s="514"/>
      <c r="CQ81" s="514"/>
      <c r="CR81" s="514"/>
      <c r="CS81" s="514"/>
      <c r="CT81" s="514"/>
      <c r="CU81" s="514"/>
      <c r="CV81" s="514"/>
      <c r="CW81" s="514"/>
      <c r="CX81" s="514"/>
      <c r="CY81" s="514"/>
    </row>
    <row r="82" spans="1:103">
      <c r="B82" s="269" t="s">
        <v>2935</v>
      </c>
      <c r="D82" s="537"/>
      <c r="E82" s="537"/>
      <c r="F82" s="537"/>
      <c r="G82" s="537"/>
      <c r="H82" s="537"/>
      <c r="I82" s="537"/>
      <c r="J82" s="537"/>
      <c r="K82" s="537"/>
      <c r="L82" s="537"/>
      <c r="M82" s="537"/>
      <c r="N82" s="537"/>
      <c r="O82" s="537"/>
      <c r="P82" s="537"/>
      <c r="Q82" s="537"/>
      <c r="R82" s="537"/>
      <c r="S82" s="537"/>
      <c r="T82" s="537"/>
      <c r="U82" s="537"/>
      <c r="V82" s="537"/>
      <c r="W82" s="53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77"/>
      <c r="AX82" s="477"/>
      <c r="AY82" s="514"/>
      <c r="AZ82" s="514"/>
      <c r="BA82" s="514"/>
      <c r="BB82" s="514"/>
      <c r="BC82" s="514"/>
      <c r="BD82" s="514"/>
      <c r="BE82" s="514"/>
      <c r="BF82" s="514"/>
      <c r="BG82" s="514"/>
      <c r="BH82" s="514"/>
      <c r="BI82" s="514"/>
      <c r="BJ82" s="514"/>
      <c r="BK82" s="514"/>
      <c r="BL82" s="514"/>
      <c r="BM82" s="514"/>
      <c r="BN82" s="514"/>
      <c r="BO82" s="514"/>
      <c r="BP82" s="514"/>
      <c r="BQ82" s="514"/>
      <c r="BR82" s="514"/>
      <c r="BS82" s="514"/>
      <c r="BT82" s="514"/>
      <c r="BU82" s="514"/>
      <c r="BV82" s="514"/>
      <c r="BW82" s="514"/>
      <c r="BX82" s="514"/>
      <c r="BY82" s="514"/>
      <c r="BZ82" s="514"/>
      <c r="CA82" s="514"/>
      <c r="CB82" s="514"/>
      <c r="CC82" s="514"/>
      <c r="CD82" s="514"/>
      <c r="CE82" s="514"/>
      <c r="CF82" s="514"/>
      <c r="CG82" s="514"/>
      <c r="CH82" s="514"/>
      <c r="CI82" s="514"/>
      <c r="CJ82" s="514"/>
      <c r="CK82" s="514"/>
      <c r="CL82" s="514"/>
      <c r="CM82" s="514"/>
      <c r="CN82" s="514"/>
      <c r="CO82" s="514"/>
      <c r="CP82" s="514"/>
      <c r="CQ82" s="514"/>
      <c r="CR82" s="514"/>
      <c r="CS82" s="514"/>
      <c r="CT82" s="514"/>
      <c r="CU82" s="514"/>
      <c r="CV82" s="514"/>
      <c r="CW82" s="514"/>
      <c r="CX82" s="514"/>
      <c r="CY82" s="514"/>
    </row>
    <row r="83" spans="1:103">
      <c r="B83" s="269" t="s">
        <v>3394</v>
      </c>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c r="AJ83" s="537"/>
      <c r="AK83" s="537"/>
      <c r="AL83" s="537"/>
      <c r="AM83" s="537"/>
      <c r="AN83" s="537"/>
      <c r="AO83" s="537"/>
      <c r="AP83" s="537"/>
      <c r="AQ83" s="537"/>
      <c r="AR83" s="537"/>
      <c r="AS83" s="537"/>
      <c r="AT83" s="537"/>
      <c r="AU83" s="537"/>
      <c r="AV83" s="537"/>
      <c r="AW83" s="537"/>
      <c r="AX83" s="537"/>
      <c r="AY83" s="537"/>
      <c r="AZ83" s="537"/>
      <c r="BA83" s="537"/>
      <c r="BB83" s="537"/>
      <c r="BC83" s="537"/>
      <c r="BD83" s="537"/>
      <c r="BE83" s="537"/>
      <c r="BF83" s="537"/>
      <c r="BG83" s="537"/>
      <c r="BH83" s="537"/>
      <c r="BI83" s="537"/>
      <c r="BJ83" s="537"/>
      <c r="BK83" s="537"/>
      <c r="BL83" s="537"/>
      <c r="BM83" s="537"/>
      <c r="BN83" s="537"/>
      <c r="BO83" s="537"/>
      <c r="BP83" s="537"/>
      <c r="BQ83" s="537"/>
      <c r="BR83" s="537"/>
      <c r="BS83" s="537"/>
      <c r="BT83" s="537"/>
      <c r="BU83" s="537"/>
      <c r="BV83" s="537"/>
      <c r="BW83" s="537"/>
      <c r="BX83" s="537"/>
      <c r="BY83" s="537"/>
      <c r="BZ83" s="537"/>
      <c r="CA83" s="537"/>
      <c r="CB83" s="537"/>
      <c r="CC83" s="537"/>
      <c r="CD83" s="537"/>
      <c r="CE83" s="537"/>
      <c r="CF83" s="537"/>
      <c r="CG83" s="537"/>
      <c r="CH83" s="537"/>
      <c r="CI83" s="537"/>
      <c r="CJ83" s="537"/>
      <c r="CK83" s="537"/>
      <c r="CL83" s="537"/>
      <c r="CM83" s="537"/>
      <c r="CN83" s="537"/>
      <c r="CO83" s="537"/>
      <c r="CP83" s="537"/>
      <c r="CQ83" s="537"/>
      <c r="CR83" s="537"/>
      <c r="CS83" s="537"/>
      <c r="CT83" s="537"/>
      <c r="CU83" s="537"/>
      <c r="CV83" s="537"/>
      <c r="CW83" s="537"/>
      <c r="CX83" s="537"/>
      <c r="CY83" s="537"/>
    </row>
    <row r="84" spans="1:103">
      <c r="B84" s="199"/>
    </row>
    <row r="85" spans="1:103">
      <c r="B85" s="199"/>
    </row>
    <row r="86" spans="1:103">
      <c r="B86" s="199"/>
    </row>
    <row r="87" spans="1:103" ht="33.75" thickBot="1">
      <c r="A87" s="722" t="s">
        <v>3399</v>
      </c>
      <c r="B87" s="722"/>
      <c r="C87" s="722"/>
      <c r="D87" s="723" t="str">
        <f>D23</f>
        <v>Add Service Line 1</v>
      </c>
      <c r="E87" s="723" t="str">
        <f t="shared" ref="E87:BP87" si="26">E23</f>
        <v>Add Service Line 2</v>
      </c>
      <c r="F87" s="723" t="str">
        <f t="shared" si="26"/>
        <v>Add Service Line 3</v>
      </c>
      <c r="G87" s="723" t="str">
        <f t="shared" si="26"/>
        <v>Add Service Line 4</v>
      </c>
      <c r="H87" s="723" t="str">
        <f t="shared" si="26"/>
        <v>Add Service Line 5</v>
      </c>
      <c r="I87" s="723" t="str">
        <f t="shared" si="26"/>
        <v>Add Service Line 6</v>
      </c>
      <c r="J87" s="723" t="str">
        <f t="shared" si="26"/>
        <v>Add Service Line 7</v>
      </c>
      <c r="K87" s="723" t="str">
        <f t="shared" si="26"/>
        <v>Add Service Line 8</v>
      </c>
      <c r="L87" s="723" t="str">
        <f t="shared" si="26"/>
        <v>Add Service Line 9</v>
      </c>
      <c r="M87" s="723" t="str">
        <f t="shared" si="26"/>
        <v>Add Service Line 10</v>
      </c>
      <c r="N87" s="723" t="str">
        <f t="shared" si="26"/>
        <v>Add Service Line 11</v>
      </c>
      <c r="O87" s="723" t="str">
        <f t="shared" si="26"/>
        <v>Add Service Line 12</v>
      </c>
      <c r="P87" s="723" t="str">
        <f t="shared" si="26"/>
        <v>Add Service Line 13</v>
      </c>
      <c r="Q87" s="723" t="str">
        <f t="shared" si="26"/>
        <v>Add Service Line 14</v>
      </c>
      <c r="R87" s="723" t="str">
        <f t="shared" si="26"/>
        <v>Add Service Line 15</v>
      </c>
      <c r="S87" s="723" t="str">
        <f t="shared" si="26"/>
        <v>Add Service Line 16</v>
      </c>
      <c r="T87" s="723" t="str">
        <f t="shared" si="26"/>
        <v>Add Service Line 17</v>
      </c>
      <c r="U87" s="723" t="str">
        <f t="shared" si="26"/>
        <v>Add Service Line 18</v>
      </c>
      <c r="V87" s="723" t="str">
        <f t="shared" si="26"/>
        <v>Add Service Line 19</v>
      </c>
      <c r="W87" s="723" t="str">
        <f t="shared" si="26"/>
        <v>Add Service Line 20</v>
      </c>
      <c r="X87" s="723" t="str">
        <f t="shared" si="26"/>
        <v>Add Service Line 21</v>
      </c>
      <c r="Y87" s="723" t="str">
        <f t="shared" si="26"/>
        <v>Add Service Line 22</v>
      </c>
      <c r="Z87" s="723" t="str">
        <f t="shared" si="26"/>
        <v>Add Service Line 23</v>
      </c>
      <c r="AA87" s="723" t="str">
        <f t="shared" si="26"/>
        <v>Add Service Line 24</v>
      </c>
      <c r="AB87" s="723" t="str">
        <f t="shared" si="26"/>
        <v>Add Service Line 25</v>
      </c>
      <c r="AC87" s="723" t="str">
        <f t="shared" si="26"/>
        <v>Add Service Line 26</v>
      </c>
      <c r="AD87" s="723" t="str">
        <f t="shared" si="26"/>
        <v>Add Service Line 27</v>
      </c>
      <c r="AE87" s="723" t="str">
        <f t="shared" si="26"/>
        <v>Add Service Line 28</v>
      </c>
      <c r="AF87" s="723" t="str">
        <f t="shared" si="26"/>
        <v>Add Service Line 29</v>
      </c>
      <c r="AG87" s="723" t="str">
        <f t="shared" si="26"/>
        <v>Add Service Line 30</v>
      </c>
      <c r="AH87" s="723" t="str">
        <f t="shared" si="26"/>
        <v>Add Service Line 31</v>
      </c>
      <c r="AI87" s="723" t="str">
        <f t="shared" si="26"/>
        <v>Add Service Line 32</v>
      </c>
      <c r="AJ87" s="723" t="str">
        <f t="shared" si="26"/>
        <v>Add Service Line 33</v>
      </c>
      <c r="AK87" s="723" t="str">
        <f t="shared" si="26"/>
        <v>Add Service Line 34</v>
      </c>
      <c r="AL87" s="723" t="str">
        <f t="shared" si="26"/>
        <v>Add Service Line 35</v>
      </c>
      <c r="AM87" s="723" t="str">
        <f t="shared" si="26"/>
        <v>Add Service Line 36</v>
      </c>
      <c r="AN87" s="723" t="str">
        <f t="shared" si="26"/>
        <v>Add Service Line 37</v>
      </c>
      <c r="AO87" s="723" t="str">
        <f t="shared" si="26"/>
        <v>Add Service Line 38</v>
      </c>
      <c r="AP87" s="723" t="str">
        <f t="shared" si="26"/>
        <v>Add Service Line 39</v>
      </c>
      <c r="AQ87" s="723" t="str">
        <f t="shared" si="26"/>
        <v>Add Service Line 40</v>
      </c>
      <c r="AR87" s="723" t="str">
        <f t="shared" si="26"/>
        <v>Add Service Line 41</v>
      </c>
      <c r="AS87" s="723" t="str">
        <f t="shared" si="26"/>
        <v>Add Service Line 42</v>
      </c>
      <c r="AT87" s="723" t="str">
        <f t="shared" si="26"/>
        <v>Add Service Line 43</v>
      </c>
      <c r="AU87" s="723" t="str">
        <f t="shared" si="26"/>
        <v>Add Service Line 44</v>
      </c>
      <c r="AV87" s="723" t="str">
        <f t="shared" si="26"/>
        <v>Add Service Line 45</v>
      </c>
      <c r="AW87" s="723" t="str">
        <f t="shared" si="26"/>
        <v>Add Service Line 46</v>
      </c>
      <c r="AX87" s="723" t="str">
        <f t="shared" si="26"/>
        <v>Add Service Line 47</v>
      </c>
      <c r="AY87" s="723" t="str">
        <f t="shared" si="26"/>
        <v>Add Service Line 48</v>
      </c>
      <c r="AZ87" s="723" t="str">
        <f t="shared" si="26"/>
        <v>Add Service Line 49</v>
      </c>
      <c r="BA87" s="723" t="str">
        <f t="shared" si="26"/>
        <v>Add Service Line 50</v>
      </c>
      <c r="BB87" s="723" t="str">
        <f t="shared" si="26"/>
        <v>Add Service Line 51</v>
      </c>
      <c r="BC87" s="723" t="str">
        <f t="shared" si="26"/>
        <v>Add Service Line 52</v>
      </c>
      <c r="BD87" s="723" t="str">
        <f t="shared" si="26"/>
        <v>Add Service Line 53</v>
      </c>
      <c r="BE87" s="723" t="str">
        <f t="shared" si="26"/>
        <v>Add Service Line 54</v>
      </c>
      <c r="BF87" s="723" t="str">
        <f t="shared" si="26"/>
        <v>Add Service Line 55</v>
      </c>
      <c r="BG87" s="723" t="str">
        <f t="shared" si="26"/>
        <v>Add Service Line 56</v>
      </c>
      <c r="BH87" s="723" t="str">
        <f t="shared" si="26"/>
        <v>Add Service Line 57</v>
      </c>
      <c r="BI87" s="723" t="str">
        <f t="shared" si="26"/>
        <v>Add Service Line 58</v>
      </c>
      <c r="BJ87" s="723" t="str">
        <f t="shared" si="26"/>
        <v>Add Service Line 59</v>
      </c>
      <c r="BK87" s="723" t="str">
        <f t="shared" si="26"/>
        <v>Add Service Line 60</v>
      </c>
      <c r="BL87" s="723" t="str">
        <f t="shared" si="26"/>
        <v>Add Service Line 61</v>
      </c>
      <c r="BM87" s="723" t="str">
        <f t="shared" si="26"/>
        <v>Add Service Line 62</v>
      </c>
      <c r="BN87" s="723" t="str">
        <f t="shared" si="26"/>
        <v>Add Service Line 63</v>
      </c>
      <c r="BO87" s="723" t="str">
        <f t="shared" si="26"/>
        <v>Add Service Line 64</v>
      </c>
      <c r="BP87" s="723" t="str">
        <f t="shared" si="26"/>
        <v>Add Service Line 65</v>
      </c>
      <c r="BQ87" s="723" t="str">
        <f t="shared" ref="BQ87:CY87" si="27">BQ23</f>
        <v>Add Service Line 66</v>
      </c>
      <c r="BR87" s="723" t="str">
        <f t="shared" si="27"/>
        <v>Add Service Line 67</v>
      </c>
      <c r="BS87" s="723" t="str">
        <f t="shared" si="27"/>
        <v>Add Service Line 68</v>
      </c>
      <c r="BT87" s="723" t="str">
        <f t="shared" si="27"/>
        <v>Add Service Line 69</v>
      </c>
      <c r="BU87" s="723" t="str">
        <f t="shared" si="27"/>
        <v>Add Service Line 70</v>
      </c>
      <c r="BV87" s="723" t="str">
        <f t="shared" si="27"/>
        <v>Add Service Line 71</v>
      </c>
      <c r="BW87" s="723" t="str">
        <f t="shared" si="27"/>
        <v>Add Service Line 72</v>
      </c>
      <c r="BX87" s="723" t="str">
        <f t="shared" si="27"/>
        <v>Add Service Line 73</v>
      </c>
      <c r="BY87" s="723" t="str">
        <f t="shared" si="27"/>
        <v>Add Service Line 74</v>
      </c>
      <c r="BZ87" s="723" t="str">
        <f t="shared" si="27"/>
        <v>Add Service Line 75</v>
      </c>
      <c r="CA87" s="723" t="str">
        <f t="shared" si="27"/>
        <v>Add Service Line 76</v>
      </c>
      <c r="CB87" s="723" t="str">
        <f t="shared" si="27"/>
        <v>Add Service Line 77</v>
      </c>
      <c r="CC87" s="723" t="str">
        <f t="shared" si="27"/>
        <v>Add Service Line 78</v>
      </c>
      <c r="CD87" s="723" t="str">
        <f t="shared" si="27"/>
        <v>Add Service Line 79</v>
      </c>
      <c r="CE87" s="723" t="str">
        <f t="shared" si="27"/>
        <v>Add Service Line 80</v>
      </c>
      <c r="CF87" s="723" t="str">
        <f t="shared" si="27"/>
        <v>Add Service Line 81</v>
      </c>
      <c r="CG87" s="723" t="str">
        <f t="shared" si="27"/>
        <v>Add Service Line 82</v>
      </c>
      <c r="CH87" s="723" t="str">
        <f t="shared" si="27"/>
        <v>Add Service Line 83</v>
      </c>
      <c r="CI87" s="723" t="str">
        <f t="shared" si="27"/>
        <v>Add Service Line 84</v>
      </c>
      <c r="CJ87" s="723" t="str">
        <f t="shared" si="27"/>
        <v>Add Service Line 85</v>
      </c>
      <c r="CK87" s="723" t="str">
        <f t="shared" si="27"/>
        <v>Add Service Line 86</v>
      </c>
      <c r="CL87" s="723" t="str">
        <f t="shared" si="27"/>
        <v>Add Service Line 87</v>
      </c>
      <c r="CM87" s="723" t="str">
        <f t="shared" si="27"/>
        <v>Add Service Line 88</v>
      </c>
      <c r="CN87" s="723" t="str">
        <f t="shared" si="27"/>
        <v>Add Service Line 89</v>
      </c>
      <c r="CO87" s="723" t="str">
        <f t="shared" si="27"/>
        <v>Add Service Line 90</v>
      </c>
      <c r="CP87" s="723" t="str">
        <f t="shared" si="27"/>
        <v>Add Service Line 91</v>
      </c>
      <c r="CQ87" s="723" t="str">
        <f t="shared" si="27"/>
        <v>Add Service Line 92</v>
      </c>
      <c r="CR87" s="723" t="str">
        <f t="shared" si="27"/>
        <v>Add Service Line 93</v>
      </c>
      <c r="CS87" s="723" t="str">
        <f t="shared" si="27"/>
        <v>Add Service Line 94</v>
      </c>
      <c r="CT87" s="723" t="str">
        <f t="shared" si="27"/>
        <v>Add Service Line 95</v>
      </c>
      <c r="CU87" s="723" t="str">
        <f t="shared" si="27"/>
        <v>Add Service Line 96</v>
      </c>
      <c r="CV87" s="723" t="str">
        <f t="shared" si="27"/>
        <v>Add Service Line 97</v>
      </c>
      <c r="CW87" s="723" t="str">
        <f t="shared" si="27"/>
        <v>Add Service Line 98</v>
      </c>
      <c r="CX87" s="723" t="str">
        <f t="shared" si="27"/>
        <v>Add Service Line 99</v>
      </c>
      <c r="CY87" s="723" t="str">
        <f t="shared" si="27"/>
        <v>Add Service Line 100</v>
      </c>
    </row>
    <row r="88" spans="1:103" ht="13.5" thickTop="1">
      <c r="A88" s="199"/>
      <c r="B88" s="269" t="s">
        <v>57</v>
      </c>
      <c r="C88" s="200"/>
      <c r="D88" s="725">
        <f>D80-D72</f>
        <v>10.669999999999987</v>
      </c>
      <c r="E88" s="725">
        <f t="shared" ref="E88:BP88" si="28">E80-E72</f>
        <v>7.1700000000000017</v>
      </c>
      <c r="F88" s="725">
        <f t="shared" si="28"/>
        <v>0</v>
      </c>
      <c r="G88" s="725">
        <f t="shared" si="28"/>
        <v>0</v>
      </c>
      <c r="H88" s="725">
        <f t="shared" si="28"/>
        <v>0</v>
      </c>
      <c r="I88" s="725">
        <f t="shared" si="28"/>
        <v>0</v>
      </c>
      <c r="J88" s="725">
        <f t="shared" si="28"/>
        <v>0</v>
      </c>
      <c r="K88" s="725">
        <f t="shared" si="28"/>
        <v>0</v>
      </c>
      <c r="L88" s="725">
        <f t="shared" si="28"/>
        <v>0</v>
      </c>
      <c r="M88" s="725">
        <f t="shared" si="28"/>
        <v>0</v>
      </c>
      <c r="N88" s="725">
        <f t="shared" si="28"/>
        <v>0</v>
      </c>
      <c r="O88" s="725">
        <f t="shared" si="28"/>
        <v>0</v>
      </c>
      <c r="P88" s="725">
        <f t="shared" si="28"/>
        <v>0</v>
      </c>
      <c r="Q88" s="725">
        <f t="shared" si="28"/>
        <v>0</v>
      </c>
      <c r="R88" s="725">
        <f t="shared" si="28"/>
        <v>0</v>
      </c>
      <c r="S88" s="725">
        <f t="shared" si="28"/>
        <v>0</v>
      </c>
      <c r="T88" s="725">
        <f t="shared" si="28"/>
        <v>0</v>
      </c>
      <c r="U88" s="725">
        <f t="shared" si="28"/>
        <v>0</v>
      </c>
      <c r="V88" s="725">
        <f t="shared" si="28"/>
        <v>0</v>
      </c>
      <c r="W88" s="725">
        <f t="shared" si="28"/>
        <v>0</v>
      </c>
      <c r="X88" s="725">
        <f t="shared" si="28"/>
        <v>0</v>
      </c>
      <c r="Y88" s="725">
        <f t="shared" si="28"/>
        <v>0</v>
      </c>
      <c r="Z88" s="725">
        <f t="shared" si="28"/>
        <v>0</v>
      </c>
      <c r="AA88" s="725">
        <f t="shared" si="28"/>
        <v>0</v>
      </c>
      <c r="AB88" s="725">
        <f t="shared" si="28"/>
        <v>0</v>
      </c>
      <c r="AC88" s="725">
        <f t="shared" si="28"/>
        <v>0</v>
      </c>
      <c r="AD88" s="725">
        <f t="shared" si="28"/>
        <v>0</v>
      </c>
      <c r="AE88" s="725">
        <f t="shared" si="28"/>
        <v>0</v>
      </c>
      <c r="AF88" s="725">
        <f t="shared" si="28"/>
        <v>0</v>
      </c>
      <c r="AG88" s="725">
        <f t="shared" si="28"/>
        <v>0</v>
      </c>
      <c r="AH88" s="725">
        <f t="shared" si="28"/>
        <v>0</v>
      </c>
      <c r="AI88" s="725">
        <f t="shared" si="28"/>
        <v>0</v>
      </c>
      <c r="AJ88" s="725">
        <f t="shared" si="28"/>
        <v>0</v>
      </c>
      <c r="AK88" s="725">
        <f t="shared" si="28"/>
        <v>0</v>
      </c>
      <c r="AL88" s="725">
        <f t="shared" si="28"/>
        <v>0</v>
      </c>
      <c r="AM88" s="725">
        <f t="shared" si="28"/>
        <v>0</v>
      </c>
      <c r="AN88" s="725">
        <f t="shared" si="28"/>
        <v>0</v>
      </c>
      <c r="AO88" s="725">
        <f t="shared" si="28"/>
        <v>0</v>
      </c>
      <c r="AP88" s="725">
        <f t="shared" si="28"/>
        <v>0</v>
      </c>
      <c r="AQ88" s="725">
        <f t="shared" si="28"/>
        <v>0</v>
      </c>
      <c r="AR88" s="725">
        <f t="shared" si="28"/>
        <v>0</v>
      </c>
      <c r="AS88" s="725">
        <f t="shared" si="28"/>
        <v>0</v>
      </c>
      <c r="AT88" s="725">
        <f t="shared" si="28"/>
        <v>0</v>
      </c>
      <c r="AU88" s="725">
        <f t="shared" si="28"/>
        <v>0</v>
      </c>
      <c r="AV88" s="725">
        <f t="shared" si="28"/>
        <v>0</v>
      </c>
      <c r="AW88" s="725">
        <f t="shared" si="28"/>
        <v>0</v>
      </c>
      <c r="AX88" s="725">
        <f t="shared" si="28"/>
        <v>0</v>
      </c>
      <c r="AY88" s="725">
        <f t="shared" si="28"/>
        <v>0</v>
      </c>
      <c r="AZ88" s="725">
        <f t="shared" si="28"/>
        <v>0</v>
      </c>
      <c r="BA88" s="725">
        <f t="shared" si="28"/>
        <v>0</v>
      </c>
      <c r="BB88" s="725">
        <f t="shared" si="28"/>
        <v>0</v>
      </c>
      <c r="BC88" s="725">
        <f t="shared" si="28"/>
        <v>0</v>
      </c>
      <c r="BD88" s="725">
        <f t="shared" si="28"/>
        <v>0</v>
      </c>
      <c r="BE88" s="725">
        <f t="shared" si="28"/>
        <v>0</v>
      </c>
      <c r="BF88" s="725">
        <f t="shared" si="28"/>
        <v>0</v>
      </c>
      <c r="BG88" s="725">
        <f t="shared" si="28"/>
        <v>0</v>
      </c>
      <c r="BH88" s="725">
        <f t="shared" si="28"/>
        <v>0</v>
      </c>
      <c r="BI88" s="725">
        <f t="shared" si="28"/>
        <v>0</v>
      </c>
      <c r="BJ88" s="725">
        <f t="shared" si="28"/>
        <v>0</v>
      </c>
      <c r="BK88" s="725">
        <f t="shared" si="28"/>
        <v>0</v>
      </c>
      <c r="BL88" s="725">
        <f t="shared" si="28"/>
        <v>0</v>
      </c>
      <c r="BM88" s="725">
        <f t="shared" si="28"/>
        <v>0</v>
      </c>
      <c r="BN88" s="725">
        <f t="shared" si="28"/>
        <v>0</v>
      </c>
      <c r="BO88" s="725">
        <f t="shared" si="28"/>
        <v>0</v>
      </c>
      <c r="BP88" s="725">
        <f t="shared" si="28"/>
        <v>0</v>
      </c>
      <c r="BQ88" s="725">
        <f t="shared" ref="BQ88:CY88" si="29">BQ80-BQ72</f>
        <v>0</v>
      </c>
      <c r="BR88" s="725">
        <f t="shared" si="29"/>
        <v>0</v>
      </c>
      <c r="BS88" s="725">
        <f t="shared" si="29"/>
        <v>0</v>
      </c>
      <c r="BT88" s="725">
        <f t="shared" si="29"/>
        <v>0</v>
      </c>
      <c r="BU88" s="725">
        <f t="shared" si="29"/>
        <v>0</v>
      </c>
      <c r="BV88" s="725">
        <f t="shared" si="29"/>
        <v>0</v>
      </c>
      <c r="BW88" s="725">
        <f t="shared" si="29"/>
        <v>0</v>
      </c>
      <c r="BX88" s="725">
        <f t="shared" si="29"/>
        <v>0</v>
      </c>
      <c r="BY88" s="725">
        <f t="shared" si="29"/>
        <v>0</v>
      </c>
      <c r="BZ88" s="725">
        <f t="shared" si="29"/>
        <v>0</v>
      </c>
      <c r="CA88" s="725">
        <f t="shared" si="29"/>
        <v>0</v>
      </c>
      <c r="CB88" s="725">
        <f t="shared" si="29"/>
        <v>0</v>
      </c>
      <c r="CC88" s="725">
        <f t="shared" si="29"/>
        <v>0</v>
      </c>
      <c r="CD88" s="725">
        <f t="shared" si="29"/>
        <v>0</v>
      </c>
      <c r="CE88" s="725">
        <f t="shared" si="29"/>
        <v>0</v>
      </c>
      <c r="CF88" s="725">
        <f t="shared" si="29"/>
        <v>0</v>
      </c>
      <c r="CG88" s="725">
        <f t="shared" si="29"/>
        <v>0</v>
      </c>
      <c r="CH88" s="725">
        <f t="shared" si="29"/>
        <v>0</v>
      </c>
      <c r="CI88" s="725">
        <f t="shared" si="29"/>
        <v>0</v>
      </c>
      <c r="CJ88" s="725">
        <f t="shared" si="29"/>
        <v>0</v>
      </c>
      <c r="CK88" s="725">
        <f t="shared" si="29"/>
        <v>0</v>
      </c>
      <c r="CL88" s="725">
        <f t="shared" si="29"/>
        <v>0</v>
      </c>
      <c r="CM88" s="725">
        <f t="shared" si="29"/>
        <v>0</v>
      </c>
      <c r="CN88" s="725">
        <f t="shared" si="29"/>
        <v>0</v>
      </c>
      <c r="CO88" s="725">
        <f t="shared" si="29"/>
        <v>0</v>
      </c>
      <c r="CP88" s="725">
        <f t="shared" si="29"/>
        <v>0</v>
      </c>
      <c r="CQ88" s="725">
        <f t="shared" si="29"/>
        <v>0</v>
      </c>
      <c r="CR88" s="725">
        <f t="shared" si="29"/>
        <v>0</v>
      </c>
      <c r="CS88" s="725">
        <f t="shared" si="29"/>
        <v>0</v>
      </c>
      <c r="CT88" s="725">
        <f t="shared" si="29"/>
        <v>0</v>
      </c>
      <c r="CU88" s="725">
        <f t="shared" si="29"/>
        <v>0</v>
      </c>
      <c r="CV88" s="725">
        <f t="shared" si="29"/>
        <v>0</v>
      </c>
      <c r="CW88" s="725">
        <f t="shared" si="29"/>
        <v>0</v>
      </c>
      <c r="CX88" s="725">
        <f t="shared" si="29"/>
        <v>0</v>
      </c>
      <c r="CY88" s="725">
        <f t="shared" si="29"/>
        <v>0</v>
      </c>
    </row>
    <row r="89" spans="1:103">
      <c r="A89" s="199"/>
      <c r="B89" s="269" t="s">
        <v>2934</v>
      </c>
      <c r="C89" s="200"/>
      <c r="D89" s="724">
        <f>D81-D73</f>
        <v>0</v>
      </c>
      <c r="E89" s="724">
        <f t="shared" ref="E89:BP89" si="30">E81-E73</f>
        <v>0</v>
      </c>
      <c r="F89" s="724">
        <f t="shared" si="30"/>
        <v>0</v>
      </c>
      <c r="G89" s="724">
        <f t="shared" si="30"/>
        <v>0</v>
      </c>
      <c r="H89" s="724">
        <f t="shared" si="30"/>
        <v>0</v>
      </c>
      <c r="I89" s="724">
        <f t="shared" si="30"/>
        <v>0</v>
      </c>
      <c r="J89" s="724">
        <f t="shared" si="30"/>
        <v>0</v>
      </c>
      <c r="K89" s="724">
        <f t="shared" si="30"/>
        <v>0</v>
      </c>
      <c r="L89" s="724">
        <f t="shared" si="30"/>
        <v>0</v>
      </c>
      <c r="M89" s="724">
        <f t="shared" si="30"/>
        <v>0</v>
      </c>
      <c r="N89" s="724">
        <f t="shared" si="30"/>
        <v>0</v>
      </c>
      <c r="O89" s="724">
        <f t="shared" si="30"/>
        <v>0</v>
      </c>
      <c r="P89" s="724">
        <f t="shared" si="30"/>
        <v>0</v>
      </c>
      <c r="Q89" s="724">
        <f t="shared" si="30"/>
        <v>0</v>
      </c>
      <c r="R89" s="724">
        <f t="shared" si="30"/>
        <v>0</v>
      </c>
      <c r="S89" s="724">
        <f t="shared" si="30"/>
        <v>0</v>
      </c>
      <c r="T89" s="724">
        <f t="shared" si="30"/>
        <v>0</v>
      </c>
      <c r="U89" s="724">
        <f t="shared" si="30"/>
        <v>0</v>
      </c>
      <c r="V89" s="724">
        <f t="shared" si="30"/>
        <v>0</v>
      </c>
      <c r="W89" s="724">
        <f t="shared" si="30"/>
        <v>0</v>
      </c>
      <c r="X89" s="724">
        <f t="shared" si="30"/>
        <v>0</v>
      </c>
      <c r="Y89" s="724">
        <f t="shared" si="30"/>
        <v>0</v>
      </c>
      <c r="Z89" s="724">
        <f t="shared" si="30"/>
        <v>0</v>
      </c>
      <c r="AA89" s="724">
        <f t="shared" si="30"/>
        <v>0</v>
      </c>
      <c r="AB89" s="724">
        <f t="shared" si="30"/>
        <v>0</v>
      </c>
      <c r="AC89" s="724">
        <f t="shared" si="30"/>
        <v>0</v>
      </c>
      <c r="AD89" s="724">
        <f t="shared" si="30"/>
        <v>0</v>
      </c>
      <c r="AE89" s="724">
        <f t="shared" si="30"/>
        <v>0</v>
      </c>
      <c r="AF89" s="724">
        <f t="shared" si="30"/>
        <v>0</v>
      </c>
      <c r="AG89" s="724">
        <f t="shared" si="30"/>
        <v>0</v>
      </c>
      <c r="AH89" s="724">
        <f t="shared" si="30"/>
        <v>0</v>
      </c>
      <c r="AI89" s="724">
        <f t="shared" si="30"/>
        <v>0</v>
      </c>
      <c r="AJ89" s="724">
        <f t="shared" si="30"/>
        <v>0</v>
      </c>
      <c r="AK89" s="724">
        <f t="shared" si="30"/>
        <v>0</v>
      </c>
      <c r="AL89" s="724">
        <f t="shared" si="30"/>
        <v>0</v>
      </c>
      <c r="AM89" s="724">
        <f t="shared" si="30"/>
        <v>0</v>
      </c>
      <c r="AN89" s="724">
        <f t="shared" si="30"/>
        <v>0</v>
      </c>
      <c r="AO89" s="724">
        <f t="shared" si="30"/>
        <v>0</v>
      </c>
      <c r="AP89" s="724">
        <f t="shared" si="30"/>
        <v>0</v>
      </c>
      <c r="AQ89" s="724">
        <f t="shared" si="30"/>
        <v>0</v>
      </c>
      <c r="AR89" s="724">
        <f t="shared" si="30"/>
        <v>0</v>
      </c>
      <c r="AS89" s="724">
        <f t="shared" si="30"/>
        <v>0</v>
      </c>
      <c r="AT89" s="724">
        <f t="shared" si="30"/>
        <v>0</v>
      </c>
      <c r="AU89" s="724">
        <f t="shared" si="30"/>
        <v>0</v>
      </c>
      <c r="AV89" s="724">
        <f t="shared" si="30"/>
        <v>0</v>
      </c>
      <c r="AW89" s="724">
        <f t="shared" si="30"/>
        <v>0</v>
      </c>
      <c r="AX89" s="724">
        <f t="shared" si="30"/>
        <v>0</v>
      </c>
      <c r="AY89" s="724">
        <f t="shared" si="30"/>
        <v>0</v>
      </c>
      <c r="AZ89" s="724">
        <f t="shared" si="30"/>
        <v>0</v>
      </c>
      <c r="BA89" s="724">
        <f t="shared" si="30"/>
        <v>0</v>
      </c>
      <c r="BB89" s="724">
        <f t="shared" si="30"/>
        <v>0</v>
      </c>
      <c r="BC89" s="724">
        <f t="shared" si="30"/>
        <v>0</v>
      </c>
      <c r="BD89" s="724">
        <f t="shared" si="30"/>
        <v>0</v>
      </c>
      <c r="BE89" s="724">
        <f t="shared" si="30"/>
        <v>0</v>
      </c>
      <c r="BF89" s="724">
        <f t="shared" si="30"/>
        <v>0</v>
      </c>
      <c r="BG89" s="724">
        <f t="shared" si="30"/>
        <v>0</v>
      </c>
      <c r="BH89" s="724">
        <f t="shared" si="30"/>
        <v>0</v>
      </c>
      <c r="BI89" s="724">
        <f t="shared" si="30"/>
        <v>0</v>
      </c>
      <c r="BJ89" s="724">
        <f t="shared" si="30"/>
        <v>0</v>
      </c>
      <c r="BK89" s="724">
        <f t="shared" si="30"/>
        <v>0</v>
      </c>
      <c r="BL89" s="724">
        <f t="shared" si="30"/>
        <v>0</v>
      </c>
      <c r="BM89" s="724">
        <f t="shared" si="30"/>
        <v>0</v>
      </c>
      <c r="BN89" s="724">
        <f t="shared" si="30"/>
        <v>0</v>
      </c>
      <c r="BO89" s="724">
        <f t="shared" si="30"/>
        <v>0</v>
      </c>
      <c r="BP89" s="724">
        <f t="shared" si="30"/>
        <v>0</v>
      </c>
      <c r="BQ89" s="724">
        <f t="shared" ref="BQ89:CX89" si="31">BQ81-BQ73</f>
        <v>0</v>
      </c>
      <c r="BR89" s="724">
        <f t="shared" si="31"/>
        <v>0</v>
      </c>
      <c r="BS89" s="724">
        <f t="shared" si="31"/>
        <v>0</v>
      </c>
      <c r="BT89" s="724">
        <f t="shared" si="31"/>
        <v>0</v>
      </c>
      <c r="BU89" s="724">
        <f t="shared" si="31"/>
        <v>0</v>
      </c>
      <c r="BV89" s="724">
        <f t="shared" si="31"/>
        <v>0</v>
      </c>
      <c r="BW89" s="724">
        <f t="shared" si="31"/>
        <v>0</v>
      </c>
      <c r="BX89" s="724">
        <f t="shared" si="31"/>
        <v>0</v>
      </c>
      <c r="BY89" s="724">
        <f t="shared" si="31"/>
        <v>0</v>
      </c>
      <c r="BZ89" s="724">
        <f t="shared" si="31"/>
        <v>0</v>
      </c>
      <c r="CA89" s="724">
        <f t="shared" si="31"/>
        <v>0</v>
      </c>
      <c r="CB89" s="724">
        <f t="shared" si="31"/>
        <v>0</v>
      </c>
      <c r="CC89" s="724">
        <f t="shared" si="31"/>
        <v>0</v>
      </c>
      <c r="CD89" s="724">
        <f t="shared" si="31"/>
        <v>0</v>
      </c>
      <c r="CE89" s="724">
        <f t="shared" si="31"/>
        <v>0</v>
      </c>
      <c r="CF89" s="724">
        <f t="shared" si="31"/>
        <v>0</v>
      </c>
      <c r="CG89" s="724">
        <f t="shared" si="31"/>
        <v>0</v>
      </c>
      <c r="CH89" s="724">
        <f t="shared" si="31"/>
        <v>0</v>
      </c>
      <c r="CI89" s="724">
        <f t="shared" si="31"/>
        <v>0</v>
      </c>
      <c r="CJ89" s="724">
        <f t="shared" si="31"/>
        <v>0</v>
      </c>
      <c r="CK89" s="724">
        <f t="shared" si="31"/>
        <v>0</v>
      </c>
      <c r="CL89" s="724">
        <f t="shared" si="31"/>
        <v>0</v>
      </c>
      <c r="CM89" s="724">
        <f t="shared" si="31"/>
        <v>0</v>
      </c>
      <c r="CN89" s="724">
        <f t="shared" si="31"/>
        <v>0</v>
      </c>
      <c r="CO89" s="724">
        <f t="shared" si="31"/>
        <v>0</v>
      </c>
      <c r="CP89" s="724">
        <f t="shared" si="31"/>
        <v>0</v>
      </c>
      <c r="CQ89" s="724">
        <f t="shared" si="31"/>
        <v>0</v>
      </c>
      <c r="CR89" s="724">
        <f t="shared" si="31"/>
        <v>0</v>
      </c>
      <c r="CS89" s="724">
        <f t="shared" si="31"/>
        <v>0</v>
      </c>
      <c r="CT89" s="724">
        <f t="shared" si="31"/>
        <v>0</v>
      </c>
      <c r="CU89" s="724">
        <f t="shared" si="31"/>
        <v>0</v>
      </c>
      <c r="CV89" s="724">
        <f t="shared" si="31"/>
        <v>0</v>
      </c>
      <c r="CW89" s="724">
        <f t="shared" si="31"/>
        <v>0</v>
      </c>
      <c r="CX89" s="724">
        <f t="shared" si="31"/>
        <v>0</v>
      </c>
      <c r="CY89" s="724">
        <f>CY81-CY73</f>
        <v>0</v>
      </c>
    </row>
    <row r="90" spans="1:103">
      <c r="A90" s="130"/>
      <c r="B90" s="269" t="s">
        <v>2935</v>
      </c>
      <c r="C90" s="343"/>
      <c r="D90" s="724">
        <f>D82-D74</f>
        <v>0</v>
      </c>
      <c r="E90" s="724">
        <f t="shared" ref="E90:BP90" si="32">E82-E74</f>
        <v>0</v>
      </c>
      <c r="F90" s="724">
        <f t="shared" si="32"/>
        <v>0</v>
      </c>
      <c r="G90" s="724">
        <f t="shared" si="32"/>
        <v>0</v>
      </c>
      <c r="H90" s="724">
        <f t="shared" si="32"/>
        <v>0</v>
      </c>
      <c r="I90" s="724">
        <f t="shared" si="32"/>
        <v>0</v>
      </c>
      <c r="J90" s="724">
        <f t="shared" si="32"/>
        <v>0</v>
      </c>
      <c r="K90" s="724">
        <f t="shared" si="32"/>
        <v>0</v>
      </c>
      <c r="L90" s="724">
        <f t="shared" si="32"/>
        <v>0</v>
      </c>
      <c r="M90" s="724">
        <f t="shared" si="32"/>
        <v>0</v>
      </c>
      <c r="N90" s="724">
        <f t="shared" si="32"/>
        <v>0</v>
      </c>
      <c r="O90" s="724">
        <f t="shared" si="32"/>
        <v>0</v>
      </c>
      <c r="P90" s="724">
        <f t="shared" si="32"/>
        <v>0</v>
      </c>
      <c r="Q90" s="724">
        <f t="shared" si="32"/>
        <v>0</v>
      </c>
      <c r="R90" s="724">
        <f t="shared" si="32"/>
        <v>0</v>
      </c>
      <c r="S90" s="724">
        <f t="shared" si="32"/>
        <v>0</v>
      </c>
      <c r="T90" s="724">
        <f t="shared" si="32"/>
        <v>0</v>
      </c>
      <c r="U90" s="724">
        <f t="shared" si="32"/>
        <v>0</v>
      </c>
      <c r="V90" s="724">
        <f t="shared" si="32"/>
        <v>0</v>
      </c>
      <c r="W90" s="724">
        <f t="shared" si="32"/>
        <v>0</v>
      </c>
      <c r="X90" s="724">
        <f t="shared" si="32"/>
        <v>0</v>
      </c>
      <c r="Y90" s="724">
        <f t="shared" si="32"/>
        <v>0</v>
      </c>
      <c r="Z90" s="724">
        <f t="shared" si="32"/>
        <v>0</v>
      </c>
      <c r="AA90" s="724">
        <f t="shared" si="32"/>
        <v>0</v>
      </c>
      <c r="AB90" s="724">
        <f t="shared" si="32"/>
        <v>0</v>
      </c>
      <c r="AC90" s="724">
        <f t="shared" si="32"/>
        <v>0</v>
      </c>
      <c r="AD90" s="724">
        <f t="shared" si="32"/>
        <v>0</v>
      </c>
      <c r="AE90" s="724">
        <f t="shared" si="32"/>
        <v>0</v>
      </c>
      <c r="AF90" s="724">
        <f t="shared" si="32"/>
        <v>0</v>
      </c>
      <c r="AG90" s="724">
        <f t="shared" si="32"/>
        <v>0</v>
      </c>
      <c r="AH90" s="724">
        <f t="shared" si="32"/>
        <v>0</v>
      </c>
      <c r="AI90" s="724">
        <f t="shared" si="32"/>
        <v>0</v>
      </c>
      <c r="AJ90" s="724">
        <f t="shared" si="32"/>
        <v>0</v>
      </c>
      <c r="AK90" s="724">
        <f t="shared" si="32"/>
        <v>0</v>
      </c>
      <c r="AL90" s="724">
        <f t="shared" si="32"/>
        <v>0</v>
      </c>
      <c r="AM90" s="724">
        <f t="shared" si="32"/>
        <v>0</v>
      </c>
      <c r="AN90" s="724">
        <f t="shared" si="32"/>
        <v>0</v>
      </c>
      <c r="AO90" s="724">
        <f t="shared" si="32"/>
        <v>0</v>
      </c>
      <c r="AP90" s="724">
        <f t="shared" si="32"/>
        <v>0</v>
      </c>
      <c r="AQ90" s="724">
        <f t="shared" si="32"/>
        <v>0</v>
      </c>
      <c r="AR90" s="724">
        <f t="shared" si="32"/>
        <v>0</v>
      </c>
      <c r="AS90" s="724">
        <f t="shared" si="32"/>
        <v>0</v>
      </c>
      <c r="AT90" s="724">
        <f t="shared" si="32"/>
        <v>0</v>
      </c>
      <c r="AU90" s="724">
        <f t="shared" si="32"/>
        <v>0</v>
      </c>
      <c r="AV90" s="724">
        <f t="shared" si="32"/>
        <v>0</v>
      </c>
      <c r="AW90" s="724">
        <f t="shared" si="32"/>
        <v>0</v>
      </c>
      <c r="AX90" s="724">
        <f t="shared" si="32"/>
        <v>0</v>
      </c>
      <c r="AY90" s="724">
        <f t="shared" si="32"/>
        <v>0</v>
      </c>
      <c r="AZ90" s="724">
        <f t="shared" si="32"/>
        <v>0</v>
      </c>
      <c r="BA90" s="724">
        <f t="shared" si="32"/>
        <v>0</v>
      </c>
      <c r="BB90" s="724">
        <f t="shared" si="32"/>
        <v>0</v>
      </c>
      <c r="BC90" s="724">
        <f t="shared" si="32"/>
        <v>0</v>
      </c>
      <c r="BD90" s="724">
        <f t="shared" si="32"/>
        <v>0</v>
      </c>
      <c r="BE90" s="724">
        <f t="shared" si="32"/>
        <v>0</v>
      </c>
      <c r="BF90" s="724">
        <f t="shared" si="32"/>
        <v>0</v>
      </c>
      <c r="BG90" s="724">
        <f t="shared" si="32"/>
        <v>0</v>
      </c>
      <c r="BH90" s="724">
        <f t="shared" si="32"/>
        <v>0</v>
      </c>
      <c r="BI90" s="724">
        <f t="shared" si="32"/>
        <v>0</v>
      </c>
      <c r="BJ90" s="724">
        <f t="shared" si="32"/>
        <v>0</v>
      </c>
      <c r="BK90" s="724">
        <f t="shared" si="32"/>
        <v>0</v>
      </c>
      <c r="BL90" s="724">
        <f t="shared" si="32"/>
        <v>0</v>
      </c>
      <c r="BM90" s="724">
        <f t="shared" si="32"/>
        <v>0</v>
      </c>
      <c r="BN90" s="724">
        <f t="shared" si="32"/>
        <v>0</v>
      </c>
      <c r="BO90" s="724">
        <f t="shared" si="32"/>
        <v>0</v>
      </c>
      <c r="BP90" s="724">
        <f t="shared" si="32"/>
        <v>0</v>
      </c>
      <c r="BQ90" s="724">
        <f t="shared" ref="BQ90:CY90" si="33">BQ82-BQ74</f>
        <v>0</v>
      </c>
      <c r="BR90" s="724">
        <f t="shared" si="33"/>
        <v>0</v>
      </c>
      <c r="BS90" s="724">
        <f t="shared" si="33"/>
        <v>0</v>
      </c>
      <c r="BT90" s="724">
        <f t="shared" si="33"/>
        <v>0</v>
      </c>
      <c r="BU90" s="724">
        <f t="shared" si="33"/>
        <v>0</v>
      </c>
      <c r="BV90" s="724">
        <f t="shared" si="33"/>
        <v>0</v>
      </c>
      <c r="BW90" s="724">
        <f t="shared" si="33"/>
        <v>0</v>
      </c>
      <c r="BX90" s="724">
        <f t="shared" si="33"/>
        <v>0</v>
      </c>
      <c r="BY90" s="724">
        <f t="shared" si="33"/>
        <v>0</v>
      </c>
      <c r="BZ90" s="724">
        <f t="shared" si="33"/>
        <v>0</v>
      </c>
      <c r="CA90" s="724">
        <f t="shared" si="33"/>
        <v>0</v>
      </c>
      <c r="CB90" s="724">
        <f t="shared" si="33"/>
        <v>0</v>
      </c>
      <c r="CC90" s="724">
        <f t="shared" si="33"/>
        <v>0</v>
      </c>
      <c r="CD90" s="724">
        <f t="shared" si="33"/>
        <v>0</v>
      </c>
      <c r="CE90" s="724">
        <f t="shared" si="33"/>
        <v>0</v>
      </c>
      <c r="CF90" s="724">
        <f t="shared" si="33"/>
        <v>0</v>
      </c>
      <c r="CG90" s="724">
        <f t="shared" si="33"/>
        <v>0</v>
      </c>
      <c r="CH90" s="724">
        <f t="shared" si="33"/>
        <v>0</v>
      </c>
      <c r="CI90" s="724">
        <f t="shared" si="33"/>
        <v>0</v>
      </c>
      <c r="CJ90" s="724">
        <f t="shared" si="33"/>
        <v>0</v>
      </c>
      <c r="CK90" s="724">
        <f t="shared" si="33"/>
        <v>0</v>
      </c>
      <c r="CL90" s="724">
        <f t="shared" si="33"/>
        <v>0</v>
      </c>
      <c r="CM90" s="724">
        <f t="shared" si="33"/>
        <v>0</v>
      </c>
      <c r="CN90" s="724">
        <f t="shared" si="33"/>
        <v>0</v>
      </c>
      <c r="CO90" s="724">
        <f t="shared" si="33"/>
        <v>0</v>
      </c>
      <c r="CP90" s="724">
        <f t="shared" si="33"/>
        <v>0</v>
      </c>
      <c r="CQ90" s="724">
        <f t="shared" si="33"/>
        <v>0</v>
      </c>
      <c r="CR90" s="724">
        <f t="shared" si="33"/>
        <v>0</v>
      </c>
      <c r="CS90" s="724">
        <f t="shared" si="33"/>
        <v>0</v>
      </c>
      <c r="CT90" s="724">
        <f t="shared" si="33"/>
        <v>0</v>
      </c>
      <c r="CU90" s="724">
        <f t="shared" si="33"/>
        <v>0</v>
      </c>
      <c r="CV90" s="724">
        <f t="shared" si="33"/>
        <v>0</v>
      </c>
      <c r="CW90" s="724">
        <f t="shared" si="33"/>
        <v>0</v>
      </c>
      <c r="CX90" s="724">
        <f t="shared" si="33"/>
        <v>0</v>
      </c>
      <c r="CY90" s="724">
        <f t="shared" si="33"/>
        <v>0</v>
      </c>
    </row>
    <row r="91" spans="1:103">
      <c r="A91" s="130"/>
      <c r="B91" s="269" t="s">
        <v>3394</v>
      </c>
      <c r="C91" s="343"/>
      <c r="D91" s="724">
        <f>D83-D75</f>
        <v>0</v>
      </c>
      <c r="E91" s="724">
        <f t="shared" ref="E91:BP91" si="34">E83-E75</f>
        <v>0</v>
      </c>
      <c r="F91" s="724">
        <f t="shared" si="34"/>
        <v>0</v>
      </c>
      <c r="G91" s="724">
        <f t="shared" si="34"/>
        <v>0</v>
      </c>
      <c r="H91" s="724">
        <f t="shared" si="34"/>
        <v>0</v>
      </c>
      <c r="I91" s="724">
        <f t="shared" si="34"/>
        <v>0</v>
      </c>
      <c r="J91" s="724">
        <f t="shared" si="34"/>
        <v>0</v>
      </c>
      <c r="K91" s="724">
        <f t="shared" si="34"/>
        <v>0</v>
      </c>
      <c r="L91" s="724">
        <f t="shared" si="34"/>
        <v>0</v>
      </c>
      <c r="M91" s="724">
        <f t="shared" si="34"/>
        <v>0</v>
      </c>
      <c r="N91" s="724">
        <f t="shared" si="34"/>
        <v>0</v>
      </c>
      <c r="O91" s="724">
        <f t="shared" si="34"/>
        <v>0</v>
      </c>
      <c r="P91" s="724">
        <f t="shared" si="34"/>
        <v>0</v>
      </c>
      <c r="Q91" s="724">
        <f t="shared" si="34"/>
        <v>0</v>
      </c>
      <c r="R91" s="724">
        <f t="shared" si="34"/>
        <v>0</v>
      </c>
      <c r="S91" s="724">
        <f t="shared" si="34"/>
        <v>0</v>
      </c>
      <c r="T91" s="724">
        <f t="shared" si="34"/>
        <v>0</v>
      </c>
      <c r="U91" s="724">
        <f t="shared" si="34"/>
        <v>0</v>
      </c>
      <c r="V91" s="724">
        <f t="shared" si="34"/>
        <v>0</v>
      </c>
      <c r="W91" s="724">
        <f t="shared" si="34"/>
        <v>0</v>
      </c>
      <c r="X91" s="724">
        <f t="shared" si="34"/>
        <v>0</v>
      </c>
      <c r="Y91" s="724">
        <f t="shared" si="34"/>
        <v>0</v>
      </c>
      <c r="Z91" s="724">
        <f t="shared" si="34"/>
        <v>0</v>
      </c>
      <c r="AA91" s="724">
        <f t="shared" si="34"/>
        <v>0</v>
      </c>
      <c r="AB91" s="724">
        <f t="shared" si="34"/>
        <v>0</v>
      </c>
      <c r="AC91" s="724">
        <f t="shared" si="34"/>
        <v>0</v>
      </c>
      <c r="AD91" s="724">
        <f t="shared" si="34"/>
        <v>0</v>
      </c>
      <c r="AE91" s="724">
        <f t="shared" si="34"/>
        <v>0</v>
      </c>
      <c r="AF91" s="724">
        <f t="shared" si="34"/>
        <v>0</v>
      </c>
      <c r="AG91" s="724">
        <f t="shared" si="34"/>
        <v>0</v>
      </c>
      <c r="AH91" s="724">
        <f t="shared" si="34"/>
        <v>0</v>
      </c>
      <c r="AI91" s="724">
        <f t="shared" si="34"/>
        <v>0</v>
      </c>
      <c r="AJ91" s="724">
        <f t="shared" si="34"/>
        <v>0</v>
      </c>
      <c r="AK91" s="724">
        <f t="shared" si="34"/>
        <v>0</v>
      </c>
      <c r="AL91" s="724">
        <f t="shared" si="34"/>
        <v>0</v>
      </c>
      <c r="AM91" s="724">
        <f t="shared" si="34"/>
        <v>0</v>
      </c>
      <c r="AN91" s="724">
        <f t="shared" si="34"/>
        <v>0</v>
      </c>
      <c r="AO91" s="724">
        <f t="shared" si="34"/>
        <v>0</v>
      </c>
      <c r="AP91" s="724">
        <f t="shared" si="34"/>
        <v>0</v>
      </c>
      <c r="AQ91" s="724">
        <f t="shared" si="34"/>
        <v>0</v>
      </c>
      <c r="AR91" s="724">
        <f t="shared" si="34"/>
        <v>0</v>
      </c>
      <c r="AS91" s="724">
        <f t="shared" si="34"/>
        <v>0</v>
      </c>
      <c r="AT91" s="724">
        <f t="shared" si="34"/>
        <v>0</v>
      </c>
      <c r="AU91" s="724">
        <f t="shared" si="34"/>
        <v>0</v>
      </c>
      <c r="AV91" s="724">
        <f t="shared" si="34"/>
        <v>0</v>
      </c>
      <c r="AW91" s="724">
        <f t="shared" si="34"/>
        <v>0</v>
      </c>
      <c r="AX91" s="724">
        <f t="shared" si="34"/>
        <v>0</v>
      </c>
      <c r="AY91" s="724">
        <f t="shared" si="34"/>
        <v>0</v>
      </c>
      <c r="AZ91" s="724">
        <f t="shared" si="34"/>
        <v>0</v>
      </c>
      <c r="BA91" s="724">
        <f t="shared" si="34"/>
        <v>0</v>
      </c>
      <c r="BB91" s="724">
        <f t="shared" si="34"/>
        <v>0</v>
      </c>
      <c r="BC91" s="724">
        <f t="shared" si="34"/>
        <v>0</v>
      </c>
      <c r="BD91" s="724">
        <f t="shared" si="34"/>
        <v>0</v>
      </c>
      <c r="BE91" s="724">
        <f t="shared" si="34"/>
        <v>0</v>
      </c>
      <c r="BF91" s="724">
        <f t="shared" si="34"/>
        <v>0</v>
      </c>
      <c r="BG91" s="724">
        <f t="shared" si="34"/>
        <v>0</v>
      </c>
      <c r="BH91" s="724">
        <f t="shared" si="34"/>
        <v>0</v>
      </c>
      <c r="BI91" s="724">
        <f t="shared" si="34"/>
        <v>0</v>
      </c>
      <c r="BJ91" s="724">
        <f t="shared" si="34"/>
        <v>0</v>
      </c>
      <c r="BK91" s="724">
        <f t="shared" si="34"/>
        <v>0</v>
      </c>
      <c r="BL91" s="724">
        <f t="shared" si="34"/>
        <v>0</v>
      </c>
      <c r="BM91" s="724">
        <f t="shared" si="34"/>
        <v>0</v>
      </c>
      <c r="BN91" s="724">
        <f t="shared" si="34"/>
        <v>0</v>
      </c>
      <c r="BO91" s="724">
        <f t="shared" si="34"/>
        <v>0</v>
      </c>
      <c r="BP91" s="724">
        <f t="shared" si="34"/>
        <v>0</v>
      </c>
      <c r="BQ91" s="724">
        <f t="shared" ref="BQ91:CY91" si="35">BQ83-BQ75</f>
        <v>0</v>
      </c>
      <c r="BR91" s="724">
        <f t="shared" si="35"/>
        <v>0</v>
      </c>
      <c r="BS91" s="724">
        <f t="shared" si="35"/>
        <v>0</v>
      </c>
      <c r="BT91" s="724">
        <f t="shared" si="35"/>
        <v>0</v>
      </c>
      <c r="BU91" s="724">
        <f t="shared" si="35"/>
        <v>0</v>
      </c>
      <c r="BV91" s="724">
        <f t="shared" si="35"/>
        <v>0</v>
      </c>
      <c r="BW91" s="724">
        <f t="shared" si="35"/>
        <v>0</v>
      </c>
      <c r="BX91" s="724">
        <f t="shared" si="35"/>
        <v>0</v>
      </c>
      <c r="BY91" s="724">
        <f t="shared" si="35"/>
        <v>0</v>
      </c>
      <c r="BZ91" s="724">
        <f t="shared" si="35"/>
        <v>0</v>
      </c>
      <c r="CA91" s="724">
        <f t="shared" si="35"/>
        <v>0</v>
      </c>
      <c r="CB91" s="724">
        <f t="shared" si="35"/>
        <v>0</v>
      </c>
      <c r="CC91" s="724">
        <f t="shared" si="35"/>
        <v>0</v>
      </c>
      <c r="CD91" s="724">
        <f t="shared" si="35"/>
        <v>0</v>
      </c>
      <c r="CE91" s="724">
        <f t="shared" si="35"/>
        <v>0</v>
      </c>
      <c r="CF91" s="724">
        <f t="shared" si="35"/>
        <v>0</v>
      </c>
      <c r="CG91" s="724">
        <f t="shared" si="35"/>
        <v>0</v>
      </c>
      <c r="CH91" s="724">
        <f t="shared" si="35"/>
        <v>0</v>
      </c>
      <c r="CI91" s="724">
        <f t="shared" si="35"/>
        <v>0</v>
      </c>
      <c r="CJ91" s="724">
        <f t="shared" si="35"/>
        <v>0</v>
      </c>
      <c r="CK91" s="724">
        <f t="shared" si="35"/>
        <v>0</v>
      </c>
      <c r="CL91" s="724">
        <f t="shared" si="35"/>
        <v>0</v>
      </c>
      <c r="CM91" s="724">
        <f t="shared" si="35"/>
        <v>0</v>
      </c>
      <c r="CN91" s="724">
        <f t="shared" si="35"/>
        <v>0</v>
      </c>
      <c r="CO91" s="724">
        <f t="shared" si="35"/>
        <v>0</v>
      </c>
      <c r="CP91" s="724">
        <f t="shared" si="35"/>
        <v>0</v>
      </c>
      <c r="CQ91" s="724">
        <f t="shared" si="35"/>
        <v>0</v>
      </c>
      <c r="CR91" s="724">
        <f t="shared" si="35"/>
        <v>0</v>
      </c>
      <c r="CS91" s="724">
        <f t="shared" si="35"/>
        <v>0</v>
      </c>
      <c r="CT91" s="724">
        <f t="shared" si="35"/>
        <v>0</v>
      </c>
      <c r="CU91" s="724">
        <f t="shared" si="35"/>
        <v>0</v>
      </c>
      <c r="CV91" s="724">
        <f t="shared" si="35"/>
        <v>0</v>
      </c>
      <c r="CW91" s="724">
        <f t="shared" si="35"/>
        <v>0</v>
      </c>
      <c r="CX91" s="724">
        <f t="shared" si="35"/>
        <v>0</v>
      </c>
      <c r="CY91" s="724">
        <f t="shared" si="35"/>
        <v>0</v>
      </c>
    </row>
    <row r="92" spans="1:103">
      <c r="A92" s="199"/>
      <c r="B92" s="199"/>
      <c r="C92" s="200"/>
    </row>
    <row r="93" spans="1:103">
      <c r="B93" s="199"/>
    </row>
    <row r="94" spans="1:103" ht="33.75" thickBot="1">
      <c r="A94" s="722" t="s">
        <v>3400</v>
      </c>
      <c r="B94" s="722"/>
      <c r="C94" s="722"/>
      <c r="D94" s="723" t="str">
        <f>D23</f>
        <v>Add Service Line 1</v>
      </c>
      <c r="E94" s="723" t="str">
        <f t="shared" ref="E94:BP94" si="36">E23</f>
        <v>Add Service Line 2</v>
      </c>
      <c r="F94" s="723" t="str">
        <f t="shared" si="36"/>
        <v>Add Service Line 3</v>
      </c>
      <c r="G94" s="723" t="str">
        <f t="shared" si="36"/>
        <v>Add Service Line 4</v>
      </c>
      <c r="H94" s="723" t="str">
        <f t="shared" si="36"/>
        <v>Add Service Line 5</v>
      </c>
      <c r="I94" s="723" t="str">
        <f t="shared" si="36"/>
        <v>Add Service Line 6</v>
      </c>
      <c r="J94" s="723" t="str">
        <f t="shared" si="36"/>
        <v>Add Service Line 7</v>
      </c>
      <c r="K94" s="723" t="str">
        <f t="shared" si="36"/>
        <v>Add Service Line 8</v>
      </c>
      <c r="L94" s="723" t="str">
        <f t="shared" si="36"/>
        <v>Add Service Line 9</v>
      </c>
      <c r="M94" s="723" t="str">
        <f t="shared" si="36"/>
        <v>Add Service Line 10</v>
      </c>
      <c r="N94" s="723" t="str">
        <f t="shared" si="36"/>
        <v>Add Service Line 11</v>
      </c>
      <c r="O94" s="723" t="str">
        <f t="shared" si="36"/>
        <v>Add Service Line 12</v>
      </c>
      <c r="P94" s="723" t="str">
        <f t="shared" si="36"/>
        <v>Add Service Line 13</v>
      </c>
      <c r="Q94" s="723" t="str">
        <f t="shared" si="36"/>
        <v>Add Service Line 14</v>
      </c>
      <c r="R94" s="723" t="str">
        <f t="shared" si="36"/>
        <v>Add Service Line 15</v>
      </c>
      <c r="S94" s="723" t="str">
        <f t="shared" si="36"/>
        <v>Add Service Line 16</v>
      </c>
      <c r="T94" s="723" t="str">
        <f t="shared" si="36"/>
        <v>Add Service Line 17</v>
      </c>
      <c r="U94" s="723" t="str">
        <f t="shared" si="36"/>
        <v>Add Service Line 18</v>
      </c>
      <c r="V94" s="723" t="str">
        <f t="shared" si="36"/>
        <v>Add Service Line 19</v>
      </c>
      <c r="W94" s="723" t="str">
        <f t="shared" si="36"/>
        <v>Add Service Line 20</v>
      </c>
      <c r="X94" s="723" t="str">
        <f t="shared" si="36"/>
        <v>Add Service Line 21</v>
      </c>
      <c r="Y94" s="723" t="str">
        <f t="shared" si="36"/>
        <v>Add Service Line 22</v>
      </c>
      <c r="Z94" s="723" t="str">
        <f t="shared" si="36"/>
        <v>Add Service Line 23</v>
      </c>
      <c r="AA94" s="723" t="str">
        <f t="shared" si="36"/>
        <v>Add Service Line 24</v>
      </c>
      <c r="AB94" s="723" t="str">
        <f t="shared" si="36"/>
        <v>Add Service Line 25</v>
      </c>
      <c r="AC94" s="723" t="str">
        <f t="shared" si="36"/>
        <v>Add Service Line 26</v>
      </c>
      <c r="AD94" s="723" t="str">
        <f t="shared" si="36"/>
        <v>Add Service Line 27</v>
      </c>
      <c r="AE94" s="723" t="str">
        <f t="shared" si="36"/>
        <v>Add Service Line 28</v>
      </c>
      <c r="AF94" s="723" t="str">
        <f t="shared" si="36"/>
        <v>Add Service Line 29</v>
      </c>
      <c r="AG94" s="723" t="str">
        <f t="shared" si="36"/>
        <v>Add Service Line 30</v>
      </c>
      <c r="AH94" s="723" t="str">
        <f t="shared" si="36"/>
        <v>Add Service Line 31</v>
      </c>
      <c r="AI94" s="723" t="str">
        <f t="shared" si="36"/>
        <v>Add Service Line 32</v>
      </c>
      <c r="AJ94" s="723" t="str">
        <f t="shared" si="36"/>
        <v>Add Service Line 33</v>
      </c>
      <c r="AK94" s="723" t="str">
        <f t="shared" si="36"/>
        <v>Add Service Line 34</v>
      </c>
      <c r="AL94" s="723" t="str">
        <f t="shared" si="36"/>
        <v>Add Service Line 35</v>
      </c>
      <c r="AM94" s="723" t="str">
        <f t="shared" si="36"/>
        <v>Add Service Line 36</v>
      </c>
      <c r="AN94" s="723" t="str">
        <f t="shared" si="36"/>
        <v>Add Service Line 37</v>
      </c>
      <c r="AO94" s="723" t="str">
        <f t="shared" si="36"/>
        <v>Add Service Line 38</v>
      </c>
      <c r="AP94" s="723" t="str">
        <f t="shared" si="36"/>
        <v>Add Service Line 39</v>
      </c>
      <c r="AQ94" s="723" t="str">
        <f t="shared" si="36"/>
        <v>Add Service Line 40</v>
      </c>
      <c r="AR94" s="723" t="str">
        <f t="shared" si="36"/>
        <v>Add Service Line 41</v>
      </c>
      <c r="AS94" s="723" t="str">
        <f t="shared" si="36"/>
        <v>Add Service Line 42</v>
      </c>
      <c r="AT94" s="723" t="str">
        <f t="shared" si="36"/>
        <v>Add Service Line 43</v>
      </c>
      <c r="AU94" s="723" t="str">
        <f t="shared" si="36"/>
        <v>Add Service Line 44</v>
      </c>
      <c r="AV94" s="723" t="str">
        <f t="shared" si="36"/>
        <v>Add Service Line 45</v>
      </c>
      <c r="AW94" s="723" t="str">
        <f t="shared" si="36"/>
        <v>Add Service Line 46</v>
      </c>
      <c r="AX94" s="723" t="str">
        <f t="shared" si="36"/>
        <v>Add Service Line 47</v>
      </c>
      <c r="AY94" s="723" t="str">
        <f t="shared" si="36"/>
        <v>Add Service Line 48</v>
      </c>
      <c r="AZ94" s="723" t="str">
        <f t="shared" si="36"/>
        <v>Add Service Line 49</v>
      </c>
      <c r="BA94" s="723" t="str">
        <f t="shared" si="36"/>
        <v>Add Service Line 50</v>
      </c>
      <c r="BB94" s="723" t="str">
        <f t="shared" si="36"/>
        <v>Add Service Line 51</v>
      </c>
      <c r="BC94" s="723" t="str">
        <f t="shared" si="36"/>
        <v>Add Service Line 52</v>
      </c>
      <c r="BD94" s="723" t="str">
        <f t="shared" si="36"/>
        <v>Add Service Line 53</v>
      </c>
      <c r="BE94" s="723" t="str">
        <f t="shared" si="36"/>
        <v>Add Service Line 54</v>
      </c>
      <c r="BF94" s="723" t="str">
        <f t="shared" si="36"/>
        <v>Add Service Line 55</v>
      </c>
      <c r="BG94" s="723" t="str">
        <f t="shared" si="36"/>
        <v>Add Service Line 56</v>
      </c>
      <c r="BH94" s="723" t="str">
        <f t="shared" si="36"/>
        <v>Add Service Line 57</v>
      </c>
      <c r="BI94" s="723" t="str">
        <f t="shared" si="36"/>
        <v>Add Service Line 58</v>
      </c>
      <c r="BJ94" s="723" t="str">
        <f t="shared" si="36"/>
        <v>Add Service Line 59</v>
      </c>
      <c r="BK94" s="723" t="str">
        <f t="shared" si="36"/>
        <v>Add Service Line 60</v>
      </c>
      <c r="BL94" s="723" t="str">
        <f t="shared" si="36"/>
        <v>Add Service Line 61</v>
      </c>
      <c r="BM94" s="723" t="str">
        <f t="shared" si="36"/>
        <v>Add Service Line 62</v>
      </c>
      <c r="BN94" s="723" t="str">
        <f t="shared" si="36"/>
        <v>Add Service Line 63</v>
      </c>
      <c r="BO94" s="723" t="str">
        <f t="shared" si="36"/>
        <v>Add Service Line 64</v>
      </c>
      <c r="BP94" s="723" t="str">
        <f t="shared" si="36"/>
        <v>Add Service Line 65</v>
      </c>
      <c r="BQ94" s="723" t="str">
        <f t="shared" ref="BQ94:CY94" si="37">BQ23</f>
        <v>Add Service Line 66</v>
      </c>
      <c r="BR94" s="723" t="str">
        <f t="shared" si="37"/>
        <v>Add Service Line 67</v>
      </c>
      <c r="BS94" s="723" t="str">
        <f t="shared" si="37"/>
        <v>Add Service Line 68</v>
      </c>
      <c r="BT94" s="723" t="str">
        <f t="shared" si="37"/>
        <v>Add Service Line 69</v>
      </c>
      <c r="BU94" s="723" t="str">
        <f t="shared" si="37"/>
        <v>Add Service Line 70</v>
      </c>
      <c r="BV94" s="723" t="str">
        <f t="shared" si="37"/>
        <v>Add Service Line 71</v>
      </c>
      <c r="BW94" s="723" t="str">
        <f t="shared" si="37"/>
        <v>Add Service Line 72</v>
      </c>
      <c r="BX94" s="723" t="str">
        <f t="shared" si="37"/>
        <v>Add Service Line 73</v>
      </c>
      <c r="BY94" s="723" t="str">
        <f t="shared" si="37"/>
        <v>Add Service Line 74</v>
      </c>
      <c r="BZ94" s="723" t="str">
        <f t="shared" si="37"/>
        <v>Add Service Line 75</v>
      </c>
      <c r="CA94" s="723" t="str">
        <f t="shared" si="37"/>
        <v>Add Service Line 76</v>
      </c>
      <c r="CB94" s="723" t="str">
        <f t="shared" si="37"/>
        <v>Add Service Line 77</v>
      </c>
      <c r="CC94" s="723" t="str">
        <f t="shared" si="37"/>
        <v>Add Service Line 78</v>
      </c>
      <c r="CD94" s="723" t="str">
        <f t="shared" si="37"/>
        <v>Add Service Line 79</v>
      </c>
      <c r="CE94" s="723" t="str">
        <f t="shared" si="37"/>
        <v>Add Service Line 80</v>
      </c>
      <c r="CF94" s="723" t="str">
        <f t="shared" si="37"/>
        <v>Add Service Line 81</v>
      </c>
      <c r="CG94" s="723" t="str">
        <f t="shared" si="37"/>
        <v>Add Service Line 82</v>
      </c>
      <c r="CH94" s="723" t="str">
        <f t="shared" si="37"/>
        <v>Add Service Line 83</v>
      </c>
      <c r="CI94" s="723" t="str">
        <f t="shared" si="37"/>
        <v>Add Service Line 84</v>
      </c>
      <c r="CJ94" s="723" t="str">
        <f t="shared" si="37"/>
        <v>Add Service Line 85</v>
      </c>
      <c r="CK94" s="723" t="str">
        <f t="shared" si="37"/>
        <v>Add Service Line 86</v>
      </c>
      <c r="CL94" s="723" t="str">
        <f t="shared" si="37"/>
        <v>Add Service Line 87</v>
      </c>
      <c r="CM94" s="723" t="str">
        <f t="shared" si="37"/>
        <v>Add Service Line 88</v>
      </c>
      <c r="CN94" s="723" t="str">
        <f t="shared" si="37"/>
        <v>Add Service Line 89</v>
      </c>
      <c r="CO94" s="723" t="str">
        <f t="shared" si="37"/>
        <v>Add Service Line 90</v>
      </c>
      <c r="CP94" s="723" t="str">
        <f t="shared" si="37"/>
        <v>Add Service Line 91</v>
      </c>
      <c r="CQ94" s="723" t="str">
        <f t="shared" si="37"/>
        <v>Add Service Line 92</v>
      </c>
      <c r="CR94" s="723" t="str">
        <f t="shared" si="37"/>
        <v>Add Service Line 93</v>
      </c>
      <c r="CS94" s="723" t="str">
        <f t="shared" si="37"/>
        <v>Add Service Line 94</v>
      </c>
      <c r="CT94" s="723" t="str">
        <f t="shared" si="37"/>
        <v>Add Service Line 95</v>
      </c>
      <c r="CU94" s="723" t="str">
        <f t="shared" si="37"/>
        <v>Add Service Line 96</v>
      </c>
      <c r="CV94" s="723" t="str">
        <f t="shared" si="37"/>
        <v>Add Service Line 97</v>
      </c>
      <c r="CW94" s="723" t="str">
        <f t="shared" si="37"/>
        <v>Add Service Line 98</v>
      </c>
      <c r="CX94" s="723" t="str">
        <f t="shared" si="37"/>
        <v>Add Service Line 99</v>
      </c>
      <c r="CY94" s="723" t="str">
        <f t="shared" si="37"/>
        <v>Add Service Line 100</v>
      </c>
    </row>
    <row r="95" spans="1:103" ht="13.5" thickTop="1">
      <c r="A95" s="199"/>
      <c r="B95" s="269" t="s">
        <v>57</v>
      </c>
      <c r="C95" s="200"/>
      <c r="D95" s="726">
        <f>IFERROR(D88/D72,1)</f>
        <v>5.0972149238045127E-2</v>
      </c>
      <c r="E95" s="726">
        <f t="shared" ref="E95:BP95" si="38">IFERROR(E88/E72,1)</f>
        <v>8.656283955088738E-2</v>
      </c>
      <c r="F95" s="726">
        <f t="shared" si="38"/>
        <v>1</v>
      </c>
      <c r="G95" s="726">
        <f t="shared" si="38"/>
        <v>1</v>
      </c>
      <c r="H95" s="726">
        <f t="shared" si="38"/>
        <v>1</v>
      </c>
      <c r="I95" s="726">
        <f t="shared" si="38"/>
        <v>1</v>
      </c>
      <c r="J95" s="726">
        <f t="shared" si="38"/>
        <v>1</v>
      </c>
      <c r="K95" s="726">
        <f t="shared" si="38"/>
        <v>1</v>
      </c>
      <c r="L95" s="726">
        <f t="shared" si="38"/>
        <v>1</v>
      </c>
      <c r="M95" s="726">
        <f t="shared" si="38"/>
        <v>1</v>
      </c>
      <c r="N95" s="726">
        <f t="shared" si="38"/>
        <v>1</v>
      </c>
      <c r="O95" s="726">
        <f t="shared" si="38"/>
        <v>1</v>
      </c>
      <c r="P95" s="726">
        <f t="shared" si="38"/>
        <v>1</v>
      </c>
      <c r="Q95" s="726">
        <f t="shared" si="38"/>
        <v>1</v>
      </c>
      <c r="R95" s="726">
        <f t="shared" si="38"/>
        <v>1</v>
      </c>
      <c r="S95" s="726">
        <f t="shared" si="38"/>
        <v>1</v>
      </c>
      <c r="T95" s="726">
        <f t="shared" si="38"/>
        <v>1</v>
      </c>
      <c r="U95" s="726">
        <f t="shared" si="38"/>
        <v>1</v>
      </c>
      <c r="V95" s="726">
        <f t="shared" si="38"/>
        <v>1</v>
      </c>
      <c r="W95" s="726">
        <f t="shared" si="38"/>
        <v>1</v>
      </c>
      <c r="X95" s="726">
        <f t="shared" si="38"/>
        <v>1</v>
      </c>
      <c r="Y95" s="726">
        <f t="shared" si="38"/>
        <v>1</v>
      </c>
      <c r="Z95" s="726">
        <f t="shared" si="38"/>
        <v>1</v>
      </c>
      <c r="AA95" s="726">
        <f t="shared" si="38"/>
        <v>1</v>
      </c>
      <c r="AB95" s="726">
        <f t="shared" si="38"/>
        <v>1</v>
      </c>
      <c r="AC95" s="726">
        <f t="shared" si="38"/>
        <v>1</v>
      </c>
      <c r="AD95" s="726">
        <f t="shared" si="38"/>
        <v>1</v>
      </c>
      <c r="AE95" s="726">
        <f t="shared" si="38"/>
        <v>1</v>
      </c>
      <c r="AF95" s="726">
        <f t="shared" si="38"/>
        <v>1</v>
      </c>
      <c r="AG95" s="726">
        <f t="shared" si="38"/>
        <v>1</v>
      </c>
      <c r="AH95" s="726">
        <f t="shared" si="38"/>
        <v>1</v>
      </c>
      <c r="AI95" s="726">
        <f t="shared" si="38"/>
        <v>1</v>
      </c>
      <c r="AJ95" s="726">
        <f t="shared" si="38"/>
        <v>1</v>
      </c>
      <c r="AK95" s="726">
        <f t="shared" si="38"/>
        <v>1</v>
      </c>
      <c r="AL95" s="726">
        <f t="shared" si="38"/>
        <v>1</v>
      </c>
      <c r="AM95" s="726">
        <f t="shared" si="38"/>
        <v>1</v>
      </c>
      <c r="AN95" s="726">
        <f t="shared" si="38"/>
        <v>1</v>
      </c>
      <c r="AO95" s="726">
        <f t="shared" si="38"/>
        <v>1</v>
      </c>
      <c r="AP95" s="726">
        <f t="shared" si="38"/>
        <v>1</v>
      </c>
      <c r="AQ95" s="726">
        <f t="shared" si="38"/>
        <v>1</v>
      </c>
      <c r="AR95" s="726">
        <f t="shared" si="38"/>
        <v>1</v>
      </c>
      <c r="AS95" s="726">
        <f t="shared" si="38"/>
        <v>1</v>
      </c>
      <c r="AT95" s="726">
        <f t="shared" si="38"/>
        <v>1</v>
      </c>
      <c r="AU95" s="726">
        <f t="shared" si="38"/>
        <v>1</v>
      </c>
      <c r="AV95" s="726">
        <f t="shared" si="38"/>
        <v>1</v>
      </c>
      <c r="AW95" s="726">
        <f t="shared" si="38"/>
        <v>1</v>
      </c>
      <c r="AX95" s="726">
        <f t="shared" si="38"/>
        <v>1</v>
      </c>
      <c r="AY95" s="726">
        <f t="shared" si="38"/>
        <v>1</v>
      </c>
      <c r="AZ95" s="726">
        <f t="shared" si="38"/>
        <v>1</v>
      </c>
      <c r="BA95" s="726">
        <f t="shared" si="38"/>
        <v>1</v>
      </c>
      <c r="BB95" s="726">
        <f t="shared" si="38"/>
        <v>1</v>
      </c>
      <c r="BC95" s="726">
        <f t="shared" si="38"/>
        <v>1</v>
      </c>
      <c r="BD95" s="726">
        <f t="shared" si="38"/>
        <v>1</v>
      </c>
      <c r="BE95" s="726">
        <f t="shared" si="38"/>
        <v>1</v>
      </c>
      <c r="BF95" s="726">
        <f t="shared" si="38"/>
        <v>1</v>
      </c>
      <c r="BG95" s="726">
        <f t="shared" si="38"/>
        <v>1</v>
      </c>
      <c r="BH95" s="726">
        <f t="shared" si="38"/>
        <v>1</v>
      </c>
      <c r="BI95" s="726">
        <f t="shared" si="38"/>
        <v>1</v>
      </c>
      <c r="BJ95" s="726">
        <f t="shared" si="38"/>
        <v>1</v>
      </c>
      <c r="BK95" s="726">
        <f t="shared" si="38"/>
        <v>1</v>
      </c>
      <c r="BL95" s="726">
        <f t="shared" si="38"/>
        <v>1</v>
      </c>
      <c r="BM95" s="726">
        <f t="shared" si="38"/>
        <v>1</v>
      </c>
      <c r="BN95" s="726">
        <f t="shared" si="38"/>
        <v>1</v>
      </c>
      <c r="BO95" s="726">
        <f t="shared" si="38"/>
        <v>1</v>
      </c>
      <c r="BP95" s="726">
        <f t="shared" si="38"/>
        <v>1</v>
      </c>
      <c r="BQ95" s="726">
        <f t="shared" ref="BQ95:CY95" si="39">IFERROR(BQ88/BQ72,1)</f>
        <v>1</v>
      </c>
      <c r="BR95" s="726">
        <f t="shared" si="39"/>
        <v>1</v>
      </c>
      <c r="BS95" s="726">
        <f t="shared" si="39"/>
        <v>1</v>
      </c>
      <c r="BT95" s="726">
        <f t="shared" si="39"/>
        <v>1</v>
      </c>
      <c r="BU95" s="726">
        <f t="shared" si="39"/>
        <v>1</v>
      </c>
      <c r="BV95" s="726">
        <f t="shared" si="39"/>
        <v>1</v>
      </c>
      <c r="BW95" s="726">
        <f t="shared" si="39"/>
        <v>1</v>
      </c>
      <c r="BX95" s="726">
        <f t="shared" si="39"/>
        <v>1</v>
      </c>
      <c r="BY95" s="726">
        <f t="shared" si="39"/>
        <v>1</v>
      </c>
      <c r="BZ95" s="726">
        <f t="shared" si="39"/>
        <v>1</v>
      </c>
      <c r="CA95" s="726">
        <f t="shared" si="39"/>
        <v>1</v>
      </c>
      <c r="CB95" s="726">
        <f t="shared" si="39"/>
        <v>1</v>
      </c>
      <c r="CC95" s="726">
        <f t="shared" si="39"/>
        <v>1</v>
      </c>
      <c r="CD95" s="726">
        <f t="shared" si="39"/>
        <v>1</v>
      </c>
      <c r="CE95" s="726">
        <f t="shared" si="39"/>
        <v>1</v>
      </c>
      <c r="CF95" s="726">
        <f t="shared" si="39"/>
        <v>1</v>
      </c>
      <c r="CG95" s="726">
        <f t="shared" si="39"/>
        <v>1</v>
      </c>
      <c r="CH95" s="726">
        <f t="shared" si="39"/>
        <v>1</v>
      </c>
      <c r="CI95" s="726">
        <f t="shared" si="39"/>
        <v>1</v>
      </c>
      <c r="CJ95" s="726">
        <f t="shared" si="39"/>
        <v>1</v>
      </c>
      <c r="CK95" s="726">
        <f t="shared" si="39"/>
        <v>1</v>
      </c>
      <c r="CL95" s="726">
        <f t="shared" si="39"/>
        <v>1</v>
      </c>
      <c r="CM95" s="726">
        <f t="shared" si="39"/>
        <v>1</v>
      </c>
      <c r="CN95" s="726">
        <f t="shared" si="39"/>
        <v>1</v>
      </c>
      <c r="CO95" s="726">
        <f t="shared" si="39"/>
        <v>1</v>
      </c>
      <c r="CP95" s="726">
        <f t="shared" si="39"/>
        <v>1</v>
      </c>
      <c r="CQ95" s="726">
        <f t="shared" si="39"/>
        <v>1</v>
      </c>
      <c r="CR95" s="726">
        <f t="shared" si="39"/>
        <v>1</v>
      </c>
      <c r="CS95" s="726">
        <f t="shared" si="39"/>
        <v>1</v>
      </c>
      <c r="CT95" s="726">
        <f t="shared" si="39"/>
        <v>1</v>
      </c>
      <c r="CU95" s="726">
        <f t="shared" si="39"/>
        <v>1</v>
      </c>
      <c r="CV95" s="726">
        <f t="shared" si="39"/>
        <v>1</v>
      </c>
      <c r="CW95" s="726">
        <f t="shared" si="39"/>
        <v>1</v>
      </c>
      <c r="CX95" s="726">
        <f t="shared" si="39"/>
        <v>1</v>
      </c>
      <c r="CY95" s="726">
        <f t="shared" si="39"/>
        <v>1</v>
      </c>
    </row>
    <row r="96" spans="1:103">
      <c r="A96" s="199"/>
      <c r="B96" s="269" t="s">
        <v>2934</v>
      </c>
      <c r="C96" s="200"/>
      <c r="D96" s="726">
        <f>IFERROR(D89/D73,1)</f>
        <v>1</v>
      </c>
      <c r="E96" s="726">
        <f t="shared" ref="E96:BP96" si="40">IFERROR(E89/E73,1)</f>
        <v>1</v>
      </c>
      <c r="F96" s="726">
        <f t="shared" si="40"/>
        <v>1</v>
      </c>
      <c r="G96" s="726">
        <f t="shared" si="40"/>
        <v>1</v>
      </c>
      <c r="H96" s="726">
        <f t="shared" si="40"/>
        <v>1</v>
      </c>
      <c r="I96" s="726">
        <f t="shared" si="40"/>
        <v>1</v>
      </c>
      <c r="J96" s="726">
        <f t="shared" si="40"/>
        <v>1</v>
      </c>
      <c r="K96" s="726">
        <f t="shared" si="40"/>
        <v>1</v>
      </c>
      <c r="L96" s="726">
        <f t="shared" si="40"/>
        <v>1</v>
      </c>
      <c r="M96" s="726">
        <f t="shared" si="40"/>
        <v>1</v>
      </c>
      <c r="N96" s="726">
        <f t="shared" si="40"/>
        <v>1</v>
      </c>
      <c r="O96" s="726">
        <f t="shared" si="40"/>
        <v>1</v>
      </c>
      <c r="P96" s="726">
        <f t="shared" si="40"/>
        <v>1</v>
      </c>
      <c r="Q96" s="726">
        <f t="shared" si="40"/>
        <v>1</v>
      </c>
      <c r="R96" s="726">
        <f t="shared" si="40"/>
        <v>1</v>
      </c>
      <c r="S96" s="726">
        <f t="shared" si="40"/>
        <v>1</v>
      </c>
      <c r="T96" s="726">
        <f t="shared" si="40"/>
        <v>1</v>
      </c>
      <c r="U96" s="726">
        <f t="shared" si="40"/>
        <v>1</v>
      </c>
      <c r="V96" s="726">
        <f t="shared" si="40"/>
        <v>1</v>
      </c>
      <c r="W96" s="726">
        <f t="shared" si="40"/>
        <v>1</v>
      </c>
      <c r="X96" s="726">
        <f t="shared" si="40"/>
        <v>1</v>
      </c>
      <c r="Y96" s="726">
        <f t="shared" si="40"/>
        <v>1</v>
      </c>
      <c r="Z96" s="726">
        <f t="shared" si="40"/>
        <v>1</v>
      </c>
      <c r="AA96" s="726">
        <f t="shared" si="40"/>
        <v>1</v>
      </c>
      <c r="AB96" s="726">
        <f t="shared" si="40"/>
        <v>1</v>
      </c>
      <c r="AC96" s="726">
        <f t="shared" si="40"/>
        <v>1</v>
      </c>
      <c r="AD96" s="726">
        <f t="shared" si="40"/>
        <v>1</v>
      </c>
      <c r="AE96" s="726">
        <f t="shared" si="40"/>
        <v>1</v>
      </c>
      <c r="AF96" s="726">
        <f t="shared" si="40"/>
        <v>1</v>
      </c>
      <c r="AG96" s="726">
        <f t="shared" si="40"/>
        <v>1</v>
      </c>
      <c r="AH96" s="726">
        <f t="shared" si="40"/>
        <v>1</v>
      </c>
      <c r="AI96" s="726">
        <f t="shared" si="40"/>
        <v>1</v>
      </c>
      <c r="AJ96" s="726">
        <f t="shared" si="40"/>
        <v>1</v>
      </c>
      <c r="AK96" s="726">
        <f t="shared" si="40"/>
        <v>1</v>
      </c>
      <c r="AL96" s="726">
        <f t="shared" si="40"/>
        <v>1</v>
      </c>
      <c r="AM96" s="726">
        <f t="shared" si="40"/>
        <v>1</v>
      </c>
      <c r="AN96" s="726">
        <f t="shared" si="40"/>
        <v>1</v>
      </c>
      <c r="AO96" s="726">
        <f t="shared" si="40"/>
        <v>1</v>
      </c>
      <c r="AP96" s="726">
        <f t="shared" si="40"/>
        <v>1</v>
      </c>
      <c r="AQ96" s="726">
        <f t="shared" si="40"/>
        <v>1</v>
      </c>
      <c r="AR96" s="726">
        <f t="shared" si="40"/>
        <v>1</v>
      </c>
      <c r="AS96" s="726">
        <f t="shared" si="40"/>
        <v>1</v>
      </c>
      <c r="AT96" s="726">
        <f t="shared" si="40"/>
        <v>1</v>
      </c>
      <c r="AU96" s="726">
        <f t="shared" si="40"/>
        <v>1</v>
      </c>
      <c r="AV96" s="726">
        <f t="shared" si="40"/>
        <v>1</v>
      </c>
      <c r="AW96" s="726">
        <f t="shared" si="40"/>
        <v>1</v>
      </c>
      <c r="AX96" s="726">
        <f t="shared" si="40"/>
        <v>1</v>
      </c>
      <c r="AY96" s="726">
        <f t="shared" si="40"/>
        <v>1</v>
      </c>
      <c r="AZ96" s="726">
        <f t="shared" si="40"/>
        <v>1</v>
      </c>
      <c r="BA96" s="726">
        <f t="shared" si="40"/>
        <v>1</v>
      </c>
      <c r="BB96" s="726">
        <f t="shared" si="40"/>
        <v>1</v>
      </c>
      <c r="BC96" s="726">
        <f t="shared" si="40"/>
        <v>1</v>
      </c>
      <c r="BD96" s="726">
        <f t="shared" si="40"/>
        <v>1</v>
      </c>
      <c r="BE96" s="726">
        <f t="shared" si="40"/>
        <v>1</v>
      </c>
      <c r="BF96" s="726">
        <f t="shared" si="40"/>
        <v>1</v>
      </c>
      <c r="BG96" s="726">
        <f t="shared" si="40"/>
        <v>1</v>
      </c>
      <c r="BH96" s="726">
        <f t="shared" si="40"/>
        <v>1</v>
      </c>
      <c r="BI96" s="726">
        <f t="shared" si="40"/>
        <v>1</v>
      </c>
      <c r="BJ96" s="726">
        <f t="shared" si="40"/>
        <v>1</v>
      </c>
      <c r="BK96" s="726">
        <f t="shared" si="40"/>
        <v>1</v>
      </c>
      <c r="BL96" s="726">
        <f t="shared" si="40"/>
        <v>1</v>
      </c>
      <c r="BM96" s="726">
        <f t="shared" si="40"/>
        <v>1</v>
      </c>
      <c r="BN96" s="726">
        <f t="shared" si="40"/>
        <v>1</v>
      </c>
      <c r="BO96" s="726">
        <f t="shared" si="40"/>
        <v>1</v>
      </c>
      <c r="BP96" s="726">
        <f t="shared" si="40"/>
        <v>1</v>
      </c>
      <c r="BQ96" s="726">
        <f t="shared" ref="BQ96:CY96" si="41">IFERROR(BQ89/BQ73,1)</f>
        <v>1</v>
      </c>
      <c r="BR96" s="726">
        <f t="shared" si="41"/>
        <v>1</v>
      </c>
      <c r="BS96" s="726">
        <f t="shared" si="41"/>
        <v>1</v>
      </c>
      <c r="BT96" s="726">
        <f t="shared" si="41"/>
        <v>1</v>
      </c>
      <c r="BU96" s="726">
        <f t="shared" si="41"/>
        <v>1</v>
      </c>
      <c r="BV96" s="726">
        <f t="shared" si="41"/>
        <v>1</v>
      </c>
      <c r="BW96" s="726">
        <f t="shared" si="41"/>
        <v>1</v>
      </c>
      <c r="BX96" s="726">
        <f t="shared" si="41"/>
        <v>1</v>
      </c>
      <c r="BY96" s="726">
        <f t="shared" si="41"/>
        <v>1</v>
      </c>
      <c r="BZ96" s="726">
        <f t="shared" si="41"/>
        <v>1</v>
      </c>
      <c r="CA96" s="726">
        <f t="shared" si="41"/>
        <v>1</v>
      </c>
      <c r="CB96" s="726">
        <f t="shared" si="41"/>
        <v>1</v>
      </c>
      <c r="CC96" s="726">
        <f t="shared" si="41"/>
        <v>1</v>
      </c>
      <c r="CD96" s="726">
        <f t="shared" si="41"/>
        <v>1</v>
      </c>
      <c r="CE96" s="726">
        <f t="shared" si="41"/>
        <v>1</v>
      </c>
      <c r="CF96" s="726">
        <f t="shared" si="41"/>
        <v>1</v>
      </c>
      <c r="CG96" s="726">
        <f t="shared" si="41"/>
        <v>1</v>
      </c>
      <c r="CH96" s="726">
        <f t="shared" si="41"/>
        <v>1</v>
      </c>
      <c r="CI96" s="726">
        <f t="shared" si="41"/>
        <v>1</v>
      </c>
      <c r="CJ96" s="726">
        <f t="shared" si="41"/>
        <v>1</v>
      </c>
      <c r="CK96" s="726">
        <f t="shared" si="41"/>
        <v>1</v>
      </c>
      <c r="CL96" s="726">
        <f t="shared" si="41"/>
        <v>1</v>
      </c>
      <c r="CM96" s="726">
        <f t="shared" si="41"/>
        <v>1</v>
      </c>
      <c r="CN96" s="726">
        <f t="shared" si="41"/>
        <v>1</v>
      </c>
      <c r="CO96" s="726">
        <f t="shared" si="41"/>
        <v>1</v>
      </c>
      <c r="CP96" s="726">
        <f t="shared" si="41"/>
        <v>1</v>
      </c>
      <c r="CQ96" s="726">
        <f t="shared" si="41"/>
        <v>1</v>
      </c>
      <c r="CR96" s="726">
        <f t="shared" si="41"/>
        <v>1</v>
      </c>
      <c r="CS96" s="726">
        <f t="shared" si="41"/>
        <v>1</v>
      </c>
      <c r="CT96" s="726">
        <f t="shared" si="41"/>
        <v>1</v>
      </c>
      <c r="CU96" s="726">
        <f t="shared" si="41"/>
        <v>1</v>
      </c>
      <c r="CV96" s="726">
        <f t="shared" si="41"/>
        <v>1</v>
      </c>
      <c r="CW96" s="726">
        <f t="shared" si="41"/>
        <v>1</v>
      </c>
      <c r="CX96" s="726">
        <f t="shared" si="41"/>
        <v>1</v>
      </c>
      <c r="CY96" s="726">
        <f t="shared" si="41"/>
        <v>1</v>
      </c>
    </row>
    <row r="97" spans="1:103">
      <c r="A97" s="130"/>
      <c r="B97" s="269" t="s">
        <v>2935</v>
      </c>
      <c r="C97" s="343"/>
      <c r="D97" s="726">
        <f>IFERROR(D90/D74,1)</f>
        <v>1</v>
      </c>
      <c r="E97" s="726">
        <f t="shared" ref="E97:BP97" si="42">IFERROR(E90/E74,1)</f>
        <v>1</v>
      </c>
      <c r="F97" s="726">
        <f t="shared" si="42"/>
        <v>1</v>
      </c>
      <c r="G97" s="726">
        <f t="shared" si="42"/>
        <v>1</v>
      </c>
      <c r="H97" s="726">
        <f t="shared" si="42"/>
        <v>1</v>
      </c>
      <c r="I97" s="726">
        <f t="shared" si="42"/>
        <v>1</v>
      </c>
      <c r="J97" s="726">
        <f t="shared" si="42"/>
        <v>1</v>
      </c>
      <c r="K97" s="726">
        <f t="shared" si="42"/>
        <v>1</v>
      </c>
      <c r="L97" s="726">
        <f t="shared" si="42"/>
        <v>1</v>
      </c>
      <c r="M97" s="726">
        <f t="shared" si="42"/>
        <v>1</v>
      </c>
      <c r="N97" s="726">
        <f t="shared" si="42"/>
        <v>1</v>
      </c>
      <c r="O97" s="726">
        <f t="shared" si="42"/>
        <v>1</v>
      </c>
      <c r="P97" s="726">
        <f t="shared" si="42"/>
        <v>1</v>
      </c>
      <c r="Q97" s="726">
        <f t="shared" si="42"/>
        <v>1</v>
      </c>
      <c r="R97" s="726">
        <f t="shared" si="42"/>
        <v>1</v>
      </c>
      <c r="S97" s="726">
        <f t="shared" si="42"/>
        <v>1</v>
      </c>
      <c r="T97" s="726">
        <f t="shared" si="42"/>
        <v>1</v>
      </c>
      <c r="U97" s="726">
        <f t="shared" si="42"/>
        <v>1</v>
      </c>
      <c r="V97" s="726">
        <f t="shared" si="42"/>
        <v>1</v>
      </c>
      <c r="W97" s="726">
        <f t="shared" si="42"/>
        <v>1</v>
      </c>
      <c r="X97" s="726">
        <f t="shared" si="42"/>
        <v>1</v>
      </c>
      <c r="Y97" s="726">
        <f t="shared" si="42"/>
        <v>1</v>
      </c>
      <c r="Z97" s="726">
        <f t="shared" si="42"/>
        <v>1</v>
      </c>
      <c r="AA97" s="726">
        <f t="shared" si="42"/>
        <v>1</v>
      </c>
      <c r="AB97" s="726">
        <f t="shared" si="42"/>
        <v>1</v>
      </c>
      <c r="AC97" s="726">
        <f t="shared" si="42"/>
        <v>1</v>
      </c>
      <c r="AD97" s="726">
        <f t="shared" si="42"/>
        <v>1</v>
      </c>
      <c r="AE97" s="726">
        <f t="shared" si="42"/>
        <v>1</v>
      </c>
      <c r="AF97" s="726">
        <f t="shared" si="42"/>
        <v>1</v>
      </c>
      <c r="AG97" s="726">
        <f t="shared" si="42"/>
        <v>1</v>
      </c>
      <c r="AH97" s="726">
        <f t="shared" si="42"/>
        <v>1</v>
      </c>
      <c r="AI97" s="726">
        <f t="shared" si="42"/>
        <v>1</v>
      </c>
      <c r="AJ97" s="726">
        <f t="shared" si="42"/>
        <v>1</v>
      </c>
      <c r="AK97" s="726">
        <f t="shared" si="42"/>
        <v>1</v>
      </c>
      <c r="AL97" s="726">
        <f t="shared" si="42"/>
        <v>1</v>
      </c>
      <c r="AM97" s="726">
        <f t="shared" si="42"/>
        <v>1</v>
      </c>
      <c r="AN97" s="726">
        <f t="shared" si="42"/>
        <v>1</v>
      </c>
      <c r="AO97" s="726">
        <f t="shared" si="42"/>
        <v>1</v>
      </c>
      <c r="AP97" s="726">
        <f t="shared" si="42"/>
        <v>1</v>
      </c>
      <c r="AQ97" s="726">
        <f t="shared" si="42"/>
        <v>1</v>
      </c>
      <c r="AR97" s="726">
        <f t="shared" si="42"/>
        <v>1</v>
      </c>
      <c r="AS97" s="726">
        <f t="shared" si="42"/>
        <v>1</v>
      </c>
      <c r="AT97" s="726">
        <f t="shared" si="42"/>
        <v>1</v>
      </c>
      <c r="AU97" s="726">
        <f t="shared" si="42"/>
        <v>1</v>
      </c>
      <c r="AV97" s="726">
        <f t="shared" si="42"/>
        <v>1</v>
      </c>
      <c r="AW97" s="726">
        <f t="shared" si="42"/>
        <v>1</v>
      </c>
      <c r="AX97" s="726">
        <f t="shared" si="42"/>
        <v>1</v>
      </c>
      <c r="AY97" s="726">
        <f t="shared" si="42"/>
        <v>1</v>
      </c>
      <c r="AZ97" s="726">
        <f t="shared" si="42"/>
        <v>1</v>
      </c>
      <c r="BA97" s="726">
        <f t="shared" si="42"/>
        <v>1</v>
      </c>
      <c r="BB97" s="726">
        <f t="shared" si="42"/>
        <v>1</v>
      </c>
      <c r="BC97" s="726">
        <f t="shared" si="42"/>
        <v>1</v>
      </c>
      <c r="BD97" s="726">
        <f t="shared" si="42"/>
        <v>1</v>
      </c>
      <c r="BE97" s="726">
        <f t="shared" si="42"/>
        <v>1</v>
      </c>
      <c r="BF97" s="726">
        <f t="shared" si="42"/>
        <v>1</v>
      </c>
      <c r="BG97" s="726">
        <f t="shared" si="42"/>
        <v>1</v>
      </c>
      <c r="BH97" s="726">
        <f t="shared" si="42"/>
        <v>1</v>
      </c>
      <c r="BI97" s="726">
        <f t="shared" si="42"/>
        <v>1</v>
      </c>
      <c r="BJ97" s="726">
        <f t="shared" si="42"/>
        <v>1</v>
      </c>
      <c r="BK97" s="726">
        <f t="shared" si="42"/>
        <v>1</v>
      </c>
      <c r="BL97" s="726">
        <f t="shared" si="42"/>
        <v>1</v>
      </c>
      <c r="BM97" s="726">
        <f t="shared" si="42"/>
        <v>1</v>
      </c>
      <c r="BN97" s="726">
        <f t="shared" si="42"/>
        <v>1</v>
      </c>
      <c r="BO97" s="726">
        <f t="shared" si="42"/>
        <v>1</v>
      </c>
      <c r="BP97" s="726">
        <f t="shared" si="42"/>
        <v>1</v>
      </c>
      <c r="BQ97" s="726">
        <f t="shared" ref="BQ97:CY97" si="43">IFERROR(BQ90/BQ74,1)</f>
        <v>1</v>
      </c>
      <c r="BR97" s="726">
        <f t="shared" si="43"/>
        <v>1</v>
      </c>
      <c r="BS97" s="726">
        <f t="shared" si="43"/>
        <v>1</v>
      </c>
      <c r="BT97" s="726">
        <f t="shared" si="43"/>
        <v>1</v>
      </c>
      <c r="BU97" s="726">
        <f t="shared" si="43"/>
        <v>1</v>
      </c>
      <c r="BV97" s="726">
        <f t="shared" si="43"/>
        <v>1</v>
      </c>
      <c r="BW97" s="726">
        <f t="shared" si="43"/>
        <v>1</v>
      </c>
      <c r="BX97" s="726">
        <f t="shared" si="43"/>
        <v>1</v>
      </c>
      <c r="BY97" s="726">
        <f t="shared" si="43"/>
        <v>1</v>
      </c>
      <c r="BZ97" s="726">
        <f t="shared" si="43"/>
        <v>1</v>
      </c>
      <c r="CA97" s="726">
        <f t="shared" si="43"/>
        <v>1</v>
      </c>
      <c r="CB97" s="726">
        <f t="shared" si="43"/>
        <v>1</v>
      </c>
      <c r="CC97" s="726">
        <f t="shared" si="43"/>
        <v>1</v>
      </c>
      <c r="CD97" s="726">
        <f t="shared" si="43"/>
        <v>1</v>
      </c>
      <c r="CE97" s="726">
        <f t="shared" si="43"/>
        <v>1</v>
      </c>
      <c r="CF97" s="726">
        <f t="shared" si="43"/>
        <v>1</v>
      </c>
      <c r="CG97" s="726">
        <f t="shared" si="43"/>
        <v>1</v>
      </c>
      <c r="CH97" s="726">
        <f t="shared" si="43"/>
        <v>1</v>
      </c>
      <c r="CI97" s="726">
        <f t="shared" si="43"/>
        <v>1</v>
      </c>
      <c r="CJ97" s="726">
        <f t="shared" si="43"/>
        <v>1</v>
      </c>
      <c r="CK97" s="726">
        <f t="shared" si="43"/>
        <v>1</v>
      </c>
      <c r="CL97" s="726">
        <f t="shared" si="43"/>
        <v>1</v>
      </c>
      <c r="CM97" s="726">
        <f t="shared" si="43"/>
        <v>1</v>
      </c>
      <c r="CN97" s="726">
        <f t="shared" si="43"/>
        <v>1</v>
      </c>
      <c r="CO97" s="726">
        <f t="shared" si="43"/>
        <v>1</v>
      </c>
      <c r="CP97" s="726">
        <f t="shared" si="43"/>
        <v>1</v>
      </c>
      <c r="CQ97" s="726">
        <f t="shared" si="43"/>
        <v>1</v>
      </c>
      <c r="CR97" s="726">
        <f t="shared" si="43"/>
        <v>1</v>
      </c>
      <c r="CS97" s="726">
        <f t="shared" si="43"/>
        <v>1</v>
      </c>
      <c r="CT97" s="726">
        <f t="shared" si="43"/>
        <v>1</v>
      </c>
      <c r="CU97" s="726">
        <f t="shared" si="43"/>
        <v>1</v>
      </c>
      <c r="CV97" s="726">
        <f t="shared" si="43"/>
        <v>1</v>
      </c>
      <c r="CW97" s="726">
        <f t="shared" si="43"/>
        <v>1</v>
      </c>
      <c r="CX97" s="726">
        <f t="shared" si="43"/>
        <v>1</v>
      </c>
      <c r="CY97" s="726">
        <f t="shared" si="43"/>
        <v>1</v>
      </c>
    </row>
    <row r="98" spans="1:103">
      <c r="A98" s="130"/>
      <c r="B98" s="269" t="s">
        <v>3394</v>
      </c>
      <c r="C98" s="343"/>
      <c r="D98" s="726">
        <f>IFERROR(D91/D75,1)</f>
        <v>1</v>
      </c>
      <c r="E98" s="726">
        <f t="shared" ref="E98:BP98" si="44">IFERROR(E91/E75,1)</f>
        <v>1</v>
      </c>
      <c r="F98" s="726">
        <f t="shared" si="44"/>
        <v>1</v>
      </c>
      <c r="G98" s="726">
        <f t="shared" si="44"/>
        <v>1</v>
      </c>
      <c r="H98" s="726">
        <f t="shared" si="44"/>
        <v>1</v>
      </c>
      <c r="I98" s="726">
        <f t="shared" si="44"/>
        <v>1</v>
      </c>
      <c r="J98" s="726">
        <f t="shared" si="44"/>
        <v>1</v>
      </c>
      <c r="K98" s="726">
        <f t="shared" si="44"/>
        <v>1</v>
      </c>
      <c r="L98" s="726">
        <f t="shared" si="44"/>
        <v>1</v>
      </c>
      <c r="M98" s="726">
        <f t="shared" si="44"/>
        <v>1</v>
      </c>
      <c r="N98" s="726">
        <f t="shared" si="44"/>
        <v>1</v>
      </c>
      <c r="O98" s="726">
        <f t="shared" si="44"/>
        <v>1</v>
      </c>
      <c r="P98" s="726">
        <f t="shared" si="44"/>
        <v>1</v>
      </c>
      <c r="Q98" s="726">
        <f t="shared" si="44"/>
        <v>1</v>
      </c>
      <c r="R98" s="726">
        <f t="shared" si="44"/>
        <v>1</v>
      </c>
      <c r="S98" s="726">
        <f t="shared" si="44"/>
        <v>1</v>
      </c>
      <c r="T98" s="726">
        <f t="shared" si="44"/>
        <v>1</v>
      </c>
      <c r="U98" s="726">
        <f t="shared" si="44"/>
        <v>1</v>
      </c>
      <c r="V98" s="726">
        <f t="shared" si="44"/>
        <v>1</v>
      </c>
      <c r="W98" s="726">
        <f t="shared" si="44"/>
        <v>1</v>
      </c>
      <c r="X98" s="726">
        <f t="shared" si="44"/>
        <v>1</v>
      </c>
      <c r="Y98" s="726">
        <f t="shared" si="44"/>
        <v>1</v>
      </c>
      <c r="Z98" s="726">
        <f t="shared" si="44"/>
        <v>1</v>
      </c>
      <c r="AA98" s="726">
        <f t="shared" si="44"/>
        <v>1</v>
      </c>
      <c r="AB98" s="726">
        <f t="shared" si="44"/>
        <v>1</v>
      </c>
      <c r="AC98" s="726">
        <f t="shared" si="44"/>
        <v>1</v>
      </c>
      <c r="AD98" s="726">
        <f t="shared" si="44"/>
        <v>1</v>
      </c>
      <c r="AE98" s="726">
        <f t="shared" si="44"/>
        <v>1</v>
      </c>
      <c r="AF98" s="726">
        <f t="shared" si="44"/>
        <v>1</v>
      </c>
      <c r="AG98" s="726">
        <f t="shared" si="44"/>
        <v>1</v>
      </c>
      <c r="AH98" s="726">
        <f t="shared" si="44"/>
        <v>1</v>
      </c>
      <c r="AI98" s="726">
        <f t="shared" si="44"/>
        <v>1</v>
      </c>
      <c r="AJ98" s="726">
        <f t="shared" si="44"/>
        <v>1</v>
      </c>
      <c r="AK98" s="726">
        <f t="shared" si="44"/>
        <v>1</v>
      </c>
      <c r="AL98" s="726">
        <f t="shared" si="44"/>
        <v>1</v>
      </c>
      <c r="AM98" s="726">
        <f t="shared" si="44"/>
        <v>1</v>
      </c>
      <c r="AN98" s="726">
        <f t="shared" si="44"/>
        <v>1</v>
      </c>
      <c r="AO98" s="726">
        <f t="shared" si="44"/>
        <v>1</v>
      </c>
      <c r="AP98" s="726">
        <f t="shared" si="44"/>
        <v>1</v>
      </c>
      <c r="AQ98" s="726">
        <f t="shared" si="44"/>
        <v>1</v>
      </c>
      <c r="AR98" s="726">
        <f t="shared" si="44"/>
        <v>1</v>
      </c>
      <c r="AS98" s="726">
        <f t="shared" si="44"/>
        <v>1</v>
      </c>
      <c r="AT98" s="726">
        <f t="shared" si="44"/>
        <v>1</v>
      </c>
      <c r="AU98" s="726">
        <f t="shared" si="44"/>
        <v>1</v>
      </c>
      <c r="AV98" s="726">
        <f t="shared" si="44"/>
        <v>1</v>
      </c>
      <c r="AW98" s="726">
        <f t="shared" si="44"/>
        <v>1</v>
      </c>
      <c r="AX98" s="726">
        <f t="shared" si="44"/>
        <v>1</v>
      </c>
      <c r="AY98" s="726">
        <f t="shared" si="44"/>
        <v>1</v>
      </c>
      <c r="AZ98" s="726">
        <f t="shared" si="44"/>
        <v>1</v>
      </c>
      <c r="BA98" s="726">
        <f t="shared" si="44"/>
        <v>1</v>
      </c>
      <c r="BB98" s="726">
        <f t="shared" si="44"/>
        <v>1</v>
      </c>
      <c r="BC98" s="726">
        <f t="shared" si="44"/>
        <v>1</v>
      </c>
      <c r="BD98" s="726">
        <f t="shared" si="44"/>
        <v>1</v>
      </c>
      <c r="BE98" s="726">
        <f t="shared" si="44"/>
        <v>1</v>
      </c>
      <c r="BF98" s="726">
        <f t="shared" si="44"/>
        <v>1</v>
      </c>
      <c r="BG98" s="726">
        <f t="shared" si="44"/>
        <v>1</v>
      </c>
      <c r="BH98" s="726">
        <f t="shared" si="44"/>
        <v>1</v>
      </c>
      <c r="BI98" s="726">
        <f t="shared" si="44"/>
        <v>1</v>
      </c>
      <c r="BJ98" s="726">
        <f t="shared" si="44"/>
        <v>1</v>
      </c>
      <c r="BK98" s="726">
        <f t="shared" si="44"/>
        <v>1</v>
      </c>
      <c r="BL98" s="726">
        <f t="shared" si="44"/>
        <v>1</v>
      </c>
      <c r="BM98" s="726">
        <f t="shared" si="44"/>
        <v>1</v>
      </c>
      <c r="BN98" s="726">
        <f t="shared" si="44"/>
        <v>1</v>
      </c>
      <c r="BO98" s="726">
        <f t="shared" si="44"/>
        <v>1</v>
      </c>
      <c r="BP98" s="726">
        <f t="shared" si="44"/>
        <v>1</v>
      </c>
      <c r="BQ98" s="726">
        <f t="shared" ref="BQ98:CY98" si="45">IFERROR(BQ91/BQ75,1)</f>
        <v>1</v>
      </c>
      <c r="BR98" s="726">
        <f t="shared" si="45"/>
        <v>1</v>
      </c>
      <c r="BS98" s="726">
        <f t="shared" si="45"/>
        <v>1</v>
      </c>
      <c r="BT98" s="726">
        <f t="shared" si="45"/>
        <v>1</v>
      </c>
      <c r="BU98" s="726">
        <f t="shared" si="45"/>
        <v>1</v>
      </c>
      <c r="BV98" s="726">
        <f t="shared" si="45"/>
        <v>1</v>
      </c>
      <c r="BW98" s="726">
        <f t="shared" si="45"/>
        <v>1</v>
      </c>
      <c r="BX98" s="726">
        <f t="shared" si="45"/>
        <v>1</v>
      </c>
      <c r="BY98" s="726">
        <f t="shared" si="45"/>
        <v>1</v>
      </c>
      <c r="BZ98" s="726">
        <f t="shared" si="45"/>
        <v>1</v>
      </c>
      <c r="CA98" s="726">
        <f t="shared" si="45"/>
        <v>1</v>
      </c>
      <c r="CB98" s="726">
        <f t="shared" si="45"/>
        <v>1</v>
      </c>
      <c r="CC98" s="726">
        <f t="shared" si="45"/>
        <v>1</v>
      </c>
      <c r="CD98" s="726">
        <f t="shared" si="45"/>
        <v>1</v>
      </c>
      <c r="CE98" s="726">
        <f t="shared" si="45"/>
        <v>1</v>
      </c>
      <c r="CF98" s="726">
        <f t="shared" si="45"/>
        <v>1</v>
      </c>
      <c r="CG98" s="726">
        <f t="shared" si="45"/>
        <v>1</v>
      </c>
      <c r="CH98" s="726">
        <f t="shared" si="45"/>
        <v>1</v>
      </c>
      <c r="CI98" s="726">
        <f t="shared" si="45"/>
        <v>1</v>
      </c>
      <c r="CJ98" s="726">
        <f t="shared" si="45"/>
        <v>1</v>
      </c>
      <c r="CK98" s="726">
        <f t="shared" si="45"/>
        <v>1</v>
      </c>
      <c r="CL98" s="726">
        <f t="shared" si="45"/>
        <v>1</v>
      </c>
      <c r="CM98" s="726">
        <f t="shared" si="45"/>
        <v>1</v>
      </c>
      <c r="CN98" s="726">
        <f t="shared" si="45"/>
        <v>1</v>
      </c>
      <c r="CO98" s="726">
        <f t="shared" si="45"/>
        <v>1</v>
      </c>
      <c r="CP98" s="726">
        <f t="shared" si="45"/>
        <v>1</v>
      </c>
      <c r="CQ98" s="726">
        <f t="shared" si="45"/>
        <v>1</v>
      </c>
      <c r="CR98" s="726">
        <f t="shared" si="45"/>
        <v>1</v>
      </c>
      <c r="CS98" s="726">
        <f t="shared" si="45"/>
        <v>1</v>
      </c>
      <c r="CT98" s="726">
        <f t="shared" si="45"/>
        <v>1</v>
      </c>
      <c r="CU98" s="726">
        <f t="shared" si="45"/>
        <v>1</v>
      </c>
      <c r="CV98" s="726">
        <f t="shared" si="45"/>
        <v>1</v>
      </c>
      <c r="CW98" s="726">
        <f t="shared" si="45"/>
        <v>1</v>
      </c>
      <c r="CX98" s="726">
        <f t="shared" si="45"/>
        <v>1</v>
      </c>
      <c r="CY98" s="726">
        <f t="shared" si="45"/>
        <v>1</v>
      </c>
    </row>
    <row r="99" spans="1:103">
      <c r="B99" s="199"/>
    </row>
    <row r="100" spans="1:103">
      <c r="B100" s="199"/>
    </row>
    <row r="101" spans="1:103" ht="48" customHeight="1" thickBot="1">
      <c r="A101" s="739" t="s">
        <v>3401</v>
      </c>
      <c r="B101" s="739"/>
      <c r="C101" s="739"/>
      <c r="D101" s="740" t="str">
        <f>D23</f>
        <v>Add Service Line 1</v>
      </c>
      <c r="E101" s="740" t="str">
        <f t="shared" ref="E101:BP101" si="46">E23</f>
        <v>Add Service Line 2</v>
      </c>
      <c r="F101" s="740" t="str">
        <f t="shared" si="46"/>
        <v>Add Service Line 3</v>
      </c>
      <c r="G101" s="740" t="str">
        <f t="shared" si="46"/>
        <v>Add Service Line 4</v>
      </c>
      <c r="H101" s="740" t="str">
        <f t="shared" si="46"/>
        <v>Add Service Line 5</v>
      </c>
      <c r="I101" s="740" t="str">
        <f t="shared" si="46"/>
        <v>Add Service Line 6</v>
      </c>
      <c r="J101" s="740" t="str">
        <f t="shared" si="46"/>
        <v>Add Service Line 7</v>
      </c>
      <c r="K101" s="740" t="str">
        <f t="shared" si="46"/>
        <v>Add Service Line 8</v>
      </c>
      <c r="L101" s="740" t="str">
        <f t="shared" si="46"/>
        <v>Add Service Line 9</v>
      </c>
      <c r="M101" s="740" t="str">
        <f t="shared" si="46"/>
        <v>Add Service Line 10</v>
      </c>
      <c r="N101" s="740" t="str">
        <f t="shared" si="46"/>
        <v>Add Service Line 11</v>
      </c>
      <c r="O101" s="740" t="str">
        <f t="shared" si="46"/>
        <v>Add Service Line 12</v>
      </c>
      <c r="P101" s="740" t="str">
        <f t="shared" si="46"/>
        <v>Add Service Line 13</v>
      </c>
      <c r="Q101" s="740" t="str">
        <f t="shared" si="46"/>
        <v>Add Service Line 14</v>
      </c>
      <c r="R101" s="740" t="str">
        <f t="shared" si="46"/>
        <v>Add Service Line 15</v>
      </c>
      <c r="S101" s="740" t="str">
        <f t="shared" si="46"/>
        <v>Add Service Line 16</v>
      </c>
      <c r="T101" s="740" t="str">
        <f t="shared" si="46"/>
        <v>Add Service Line 17</v>
      </c>
      <c r="U101" s="740" t="str">
        <f t="shared" si="46"/>
        <v>Add Service Line 18</v>
      </c>
      <c r="V101" s="740" t="str">
        <f t="shared" si="46"/>
        <v>Add Service Line 19</v>
      </c>
      <c r="W101" s="740" t="str">
        <f t="shared" si="46"/>
        <v>Add Service Line 20</v>
      </c>
      <c r="X101" s="740" t="str">
        <f t="shared" si="46"/>
        <v>Add Service Line 21</v>
      </c>
      <c r="Y101" s="740" t="str">
        <f t="shared" si="46"/>
        <v>Add Service Line 22</v>
      </c>
      <c r="Z101" s="740" t="str">
        <f t="shared" si="46"/>
        <v>Add Service Line 23</v>
      </c>
      <c r="AA101" s="740" t="str">
        <f t="shared" si="46"/>
        <v>Add Service Line 24</v>
      </c>
      <c r="AB101" s="740" t="str">
        <f t="shared" si="46"/>
        <v>Add Service Line 25</v>
      </c>
      <c r="AC101" s="740" t="str">
        <f t="shared" si="46"/>
        <v>Add Service Line 26</v>
      </c>
      <c r="AD101" s="740" t="str">
        <f t="shared" si="46"/>
        <v>Add Service Line 27</v>
      </c>
      <c r="AE101" s="740" t="str">
        <f t="shared" si="46"/>
        <v>Add Service Line 28</v>
      </c>
      <c r="AF101" s="740" t="str">
        <f t="shared" si="46"/>
        <v>Add Service Line 29</v>
      </c>
      <c r="AG101" s="740" t="str">
        <f t="shared" si="46"/>
        <v>Add Service Line 30</v>
      </c>
      <c r="AH101" s="740" t="str">
        <f t="shared" si="46"/>
        <v>Add Service Line 31</v>
      </c>
      <c r="AI101" s="740" t="str">
        <f t="shared" si="46"/>
        <v>Add Service Line 32</v>
      </c>
      <c r="AJ101" s="740" t="str">
        <f t="shared" si="46"/>
        <v>Add Service Line 33</v>
      </c>
      <c r="AK101" s="740" t="str">
        <f t="shared" si="46"/>
        <v>Add Service Line 34</v>
      </c>
      <c r="AL101" s="740" t="str">
        <f t="shared" si="46"/>
        <v>Add Service Line 35</v>
      </c>
      <c r="AM101" s="740" t="str">
        <f t="shared" si="46"/>
        <v>Add Service Line 36</v>
      </c>
      <c r="AN101" s="740" t="str">
        <f t="shared" si="46"/>
        <v>Add Service Line 37</v>
      </c>
      <c r="AO101" s="740" t="str">
        <f t="shared" si="46"/>
        <v>Add Service Line 38</v>
      </c>
      <c r="AP101" s="740" t="str">
        <f t="shared" si="46"/>
        <v>Add Service Line 39</v>
      </c>
      <c r="AQ101" s="740" t="str">
        <f t="shared" si="46"/>
        <v>Add Service Line 40</v>
      </c>
      <c r="AR101" s="740" t="str">
        <f t="shared" si="46"/>
        <v>Add Service Line 41</v>
      </c>
      <c r="AS101" s="740" t="str">
        <f t="shared" si="46"/>
        <v>Add Service Line 42</v>
      </c>
      <c r="AT101" s="740" t="str">
        <f t="shared" si="46"/>
        <v>Add Service Line 43</v>
      </c>
      <c r="AU101" s="740" t="str">
        <f t="shared" si="46"/>
        <v>Add Service Line 44</v>
      </c>
      <c r="AV101" s="740" t="str">
        <f t="shared" si="46"/>
        <v>Add Service Line 45</v>
      </c>
      <c r="AW101" s="740" t="str">
        <f t="shared" si="46"/>
        <v>Add Service Line 46</v>
      </c>
      <c r="AX101" s="740" t="str">
        <f t="shared" si="46"/>
        <v>Add Service Line 47</v>
      </c>
      <c r="AY101" s="740" t="str">
        <f t="shared" si="46"/>
        <v>Add Service Line 48</v>
      </c>
      <c r="AZ101" s="740" t="str">
        <f t="shared" si="46"/>
        <v>Add Service Line 49</v>
      </c>
      <c r="BA101" s="740" t="str">
        <f t="shared" si="46"/>
        <v>Add Service Line 50</v>
      </c>
      <c r="BB101" s="740" t="str">
        <f t="shared" si="46"/>
        <v>Add Service Line 51</v>
      </c>
      <c r="BC101" s="740" t="str">
        <f t="shared" si="46"/>
        <v>Add Service Line 52</v>
      </c>
      <c r="BD101" s="740" t="str">
        <f t="shared" si="46"/>
        <v>Add Service Line 53</v>
      </c>
      <c r="BE101" s="740" t="str">
        <f t="shared" si="46"/>
        <v>Add Service Line 54</v>
      </c>
      <c r="BF101" s="740" t="str">
        <f t="shared" si="46"/>
        <v>Add Service Line 55</v>
      </c>
      <c r="BG101" s="740" t="str">
        <f t="shared" si="46"/>
        <v>Add Service Line 56</v>
      </c>
      <c r="BH101" s="740" t="str">
        <f t="shared" si="46"/>
        <v>Add Service Line 57</v>
      </c>
      <c r="BI101" s="740" t="str">
        <f t="shared" si="46"/>
        <v>Add Service Line 58</v>
      </c>
      <c r="BJ101" s="740" t="str">
        <f t="shared" si="46"/>
        <v>Add Service Line 59</v>
      </c>
      <c r="BK101" s="740" t="str">
        <f t="shared" si="46"/>
        <v>Add Service Line 60</v>
      </c>
      <c r="BL101" s="740" t="str">
        <f t="shared" si="46"/>
        <v>Add Service Line 61</v>
      </c>
      <c r="BM101" s="740" t="str">
        <f t="shared" si="46"/>
        <v>Add Service Line 62</v>
      </c>
      <c r="BN101" s="740" t="str">
        <f t="shared" si="46"/>
        <v>Add Service Line 63</v>
      </c>
      <c r="BO101" s="740" t="str">
        <f t="shared" si="46"/>
        <v>Add Service Line 64</v>
      </c>
      <c r="BP101" s="740" t="str">
        <f t="shared" si="46"/>
        <v>Add Service Line 65</v>
      </c>
      <c r="BQ101" s="740" t="str">
        <f t="shared" ref="BQ101:CY101" si="47">BQ23</f>
        <v>Add Service Line 66</v>
      </c>
      <c r="BR101" s="740" t="str">
        <f t="shared" si="47"/>
        <v>Add Service Line 67</v>
      </c>
      <c r="BS101" s="740" t="str">
        <f t="shared" si="47"/>
        <v>Add Service Line 68</v>
      </c>
      <c r="BT101" s="740" t="str">
        <f t="shared" si="47"/>
        <v>Add Service Line 69</v>
      </c>
      <c r="BU101" s="740" t="str">
        <f t="shared" si="47"/>
        <v>Add Service Line 70</v>
      </c>
      <c r="BV101" s="740" t="str">
        <f t="shared" si="47"/>
        <v>Add Service Line 71</v>
      </c>
      <c r="BW101" s="740" t="str">
        <f t="shared" si="47"/>
        <v>Add Service Line 72</v>
      </c>
      <c r="BX101" s="740" t="str">
        <f t="shared" si="47"/>
        <v>Add Service Line 73</v>
      </c>
      <c r="BY101" s="740" t="str">
        <f t="shared" si="47"/>
        <v>Add Service Line 74</v>
      </c>
      <c r="BZ101" s="740" t="str">
        <f t="shared" si="47"/>
        <v>Add Service Line 75</v>
      </c>
      <c r="CA101" s="740" t="str">
        <f t="shared" si="47"/>
        <v>Add Service Line 76</v>
      </c>
      <c r="CB101" s="740" t="str">
        <f t="shared" si="47"/>
        <v>Add Service Line 77</v>
      </c>
      <c r="CC101" s="740" t="str">
        <f t="shared" si="47"/>
        <v>Add Service Line 78</v>
      </c>
      <c r="CD101" s="740" t="str">
        <f t="shared" si="47"/>
        <v>Add Service Line 79</v>
      </c>
      <c r="CE101" s="740" t="str">
        <f t="shared" si="47"/>
        <v>Add Service Line 80</v>
      </c>
      <c r="CF101" s="740" t="str">
        <f t="shared" si="47"/>
        <v>Add Service Line 81</v>
      </c>
      <c r="CG101" s="740" t="str">
        <f t="shared" si="47"/>
        <v>Add Service Line 82</v>
      </c>
      <c r="CH101" s="740" t="str">
        <f t="shared" si="47"/>
        <v>Add Service Line 83</v>
      </c>
      <c r="CI101" s="740" t="str">
        <f t="shared" si="47"/>
        <v>Add Service Line 84</v>
      </c>
      <c r="CJ101" s="740" t="str">
        <f t="shared" si="47"/>
        <v>Add Service Line 85</v>
      </c>
      <c r="CK101" s="740" t="str">
        <f t="shared" si="47"/>
        <v>Add Service Line 86</v>
      </c>
      <c r="CL101" s="740" t="str">
        <f t="shared" si="47"/>
        <v>Add Service Line 87</v>
      </c>
      <c r="CM101" s="740" t="str">
        <f t="shared" si="47"/>
        <v>Add Service Line 88</v>
      </c>
      <c r="CN101" s="740" t="str">
        <f t="shared" si="47"/>
        <v>Add Service Line 89</v>
      </c>
      <c r="CO101" s="740" t="str">
        <f t="shared" si="47"/>
        <v>Add Service Line 90</v>
      </c>
      <c r="CP101" s="740" t="str">
        <f t="shared" si="47"/>
        <v>Add Service Line 91</v>
      </c>
      <c r="CQ101" s="740" t="str">
        <f t="shared" si="47"/>
        <v>Add Service Line 92</v>
      </c>
      <c r="CR101" s="740" t="str">
        <f t="shared" si="47"/>
        <v>Add Service Line 93</v>
      </c>
      <c r="CS101" s="740" t="str">
        <f t="shared" si="47"/>
        <v>Add Service Line 94</v>
      </c>
      <c r="CT101" s="740" t="str">
        <f t="shared" si="47"/>
        <v>Add Service Line 95</v>
      </c>
      <c r="CU101" s="740" t="str">
        <f t="shared" si="47"/>
        <v>Add Service Line 96</v>
      </c>
      <c r="CV101" s="740" t="str">
        <f t="shared" si="47"/>
        <v>Add Service Line 97</v>
      </c>
      <c r="CW101" s="740" t="str">
        <f t="shared" si="47"/>
        <v>Add Service Line 98</v>
      </c>
      <c r="CX101" s="740" t="str">
        <f t="shared" si="47"/>
        <v>Add Service Line 99</v>
      </c>
      <c r="CY101" s="740" t="str">
        <f t="shared" si="47"/>
        <v>Add Service Line 100</v>
      </c>
    </row>
    <row r="102" spans="1:103" ht="13.5" thickTop="1">
      <c r="A102" s="199"/>
      <c r="B102" s="269" t="s">
        <v>57</v>
      </c>
      <c r="C102" s="200"/>
      <c r="D102" s="725">
        <f>D80-D50</f>
        <v>220</v>
      </c>
      <c r="E102" s="725">
        <f t="shared" ref="E102:BP102" si="48">E80-E50</f>
        <v>90</v>
      </c>
      <c r="F102" s="725">
        <f t="shared" si="48"/>
        <v>0</v>
      </c>
      <c r="G102" s="725">
        <f t="shared" si="48"/>
        <v>0</v>
      </c>
      <c r="H102" s="725">
        <f t="shared" si="48"/>
        <v>0</v>
      </c>
      <c r="I102" s="725">
        <f t="shared" si="48"/>
        <v>0</v>
      </c>
      <c r="J102" s="725">
        <f t="shared" si="48"/>
        <v>0</v>
      </c>
      <c r="K102" s="725">
        <f t="shared" si="48"/>
        <v>0</v>
      </c>
      <c r="L102" s="725">
        <f t="shared" si="48"/>
        <v>0</v>
      </c>
      <c r="M102" s="725">
        <f t="shared" si="48"/>
        <v>0</v>
      </c>
      <c r="N102" s="725">
        <f t="shared" si="48"/>
        <v>0</v>
      </c>
      <c r="O102" s="725">
        <f t="shared" si="48"/>
        <v>0</v>
      </c>
      <c r="P102" s="725">
        <f t="shared" si="48"/>
        <v>0</v>
      </c>
      <c r="Q102" s="725">
        <f t="shared" si="48"/>
        <v>0</v>
      </c>
      <c r="R102" s="725">
        <f t="shared" si="48"/>
        <v>0</v>
      </c>
      <c r="S102" s="725">
        <f t="shared" si="48"/>
        <v>0</v>
      </c>
      <c r="T102" s="725">
        <f t="shared" si="48"/>
        <v>0</v>
      </c>
      <c r="U102" s="725">
        <f t="shared" si="48"/>
        <v>0</v>
      </c>
      <c r="V102" s="725">
        <f t="shared" si="48"/>
        <v>0</v>
      </c>
      <c r="W102" s="725">
        <f t="shared" si="48"/>
        <v>0</v>
      </c>
      <c r="X102" s="725">
        <f t="shared" si="48"/>
        <v>0</v>
      </c>
      <c r="Y102" s="725">
        <f t="shared" si="48"/>
        <v>0</v>
      </c>
      <c r="Z102" s="725">
        <f t="shared" si="48"/>
        <v>0</v>
      </c>
      <c r="AA102" s="725">
        <f t="shared" si="48"/>
        <v>0</v>
      </c>
      <c r="AB102" s="725">
        <f t="shared" si="48"/>
        <v>0</v>
      </c>
      <c r="AC102" s="725">
        <f t="shared" si="48"/>
        <v>0</v>
      </c>
      <c r="AD102" s="725">
        <f t="shared" si="48"/>
        <v>0</v>
      </c>
      <c r="AE102" s="725">
        <f t="shared" si="48"/>
        <v>0</v>
      </c>
      <c r="AF102" s="725">
        <f t="shared" si="48"/>
        <v>0</v>
      </c>
      <c r="AG102" s="725">
        <f t="shared" si="48"/>
        <v>0</v>
      </c>
      <c r="AH102" s="725">
        <f t="shared" si="48"/>
        <v>0</v>
      </c>
      <c r="AI102" s="725">
        <f t="shared" si="48"/>
        <v>0</v>
      </c>
      <c r="AJ102" s="725">
        <f t="shared" si="48"/>
        <v>0</v>
      </c>
      <c r="AK102" s="725">
        <f t="shared" si="48"/>
        <v>0</v>
      </c>
      <c r="AL102" s="725">
        <f t="shared" si="48"/>
        <v>0</v>
      </c>
      <c r="AM102" s="725">
        <f t="shared" si="48"/>
        <v>0</v>
      </c>
      <c r="AN102" s="725">
        <f t="shared" si="48"/>
        <v>0</v>
      </c>
      <c r="AO102" s="725">
        <f t="shared" si="48"/>
        <v>0</v>
      </c>
      <c r="AP102" s="725">
        <f t="shared" si="48"/>
        <v>0</v>
      </c>
      <c r="AQ102" s="725">
        <f t="shared" si="48"/>
        <v>0</v>
      </c>
      <c r="AR102" s="725">
        <f t="shared" si="48"/>
        <v>0</v>
      </c>
      <c r="AS102" s="725">
        <f t="shared" si="48"/>
        <v>0</v>
      </c>
      <c r="AT102" s="725">
        <f t="shared" si="48"/>
        <v>0</v>
      </c>
      <c r="AU102" s="725">
        <f t="shared" si="48"/>
        <v>0</v>
      </c>
      <c r="AV102" s="725">
        <f t="shared" si="48"/>
        <v>0</v>
      </c>
      <c r="AW102" s="725">
        <f t="shared" si="48"/>
        <v>0</v>
      </c>
      <c r="AX102" s="725">
        <f t="shared" si="48"/>
        <v>0</v>
      </c>
      <c r="AY102" s="725">
        <f t="shared" si="48"/>
        <v>0</v>
      </c>
      <c r="AZ102" s="725">
        <f t="shared" si="48"/>
        <v>0</v>
      </c>
      <c r="BA102" s="725">
        <f t="shared" si="48"/>
        <v>0</v>
      </c>
      <c r="BB102" s="725">
        <f t="shared" si="48"/>
        <v>0</v>
      </c>
      <c r="BC102" s="725">
        <f t="shared" si="48"/>
        <v>0</v>
      </c>
      <c r="BD102" s="725">
        <f t="shared" si="48"/>
        <v>0</v>
      </c>
      <c r="BE102" s="725">
        <f t="shared" si="48"/>
        <v>0</v>
      </c>
      <c r="BF102" s="725">
        <f t="shared" si="48"/>
        <v>0</v>
      </c>
      <c r="BG102" s="725">
        <f t="shared" si="48"/>
        <v>0</v>
      </c>
      <c r="BH102" s="725">
        <f t="shared" si="48"/>
        <v>0</v>
      </c>
      <c r="BI102" s="725">
        <f t="shared" si="48"/>
        <v>0</v>
      </c>
      <c r="BJ102" s="725">
        <f t="shared" si="48"/>
        <v>0</v>
      </c>
      <c r="BK102" s="725">
        <f t="shared" si="48"/>
        <v>0</v>
      </c>
      <c r="BL102" s="725">
        <f t="shared" si="48"/>
        <v>0</v>
      </c>
      <c r="BM102" s="725">
        <f t="shared" si="48"/>
        <v>0</v>
      </c>
      <c r="BN102" s="725">
        <f t="shared" si="48"/>
        <v>0</v>
      </c>
      <c r="BO102" s="725">
        <f t="shared" si="48"/>
        <v>0</v>
      </c>
      <c r="BP102" s="725">
        <f t="shared" si="48"/>
        <v>0</v>
      </c>
      <c r="BQ102" s="725">
        <f>BQ80-BQ50</f>
        <v>0</v>
      </c>
      <c r="BR102" s="725">
        <f>BR80-BR50</f>
        <v>0</v>
      </c>
      <c r="BS102" s="725">
        <f>BS80-BS50</f>
        <v>0</v>
      </c>
      <c r="BT102" s="725">
        <f>BT80-BT50</f>
        <v>0</v>
      </c>
      <c r="BU102" s="725">
        <f>BU80-BU50</f>
        <v>0</v>
      </c>
      <c r="BV102" s="725">
        <f>BV80-BV50</f>
        <v>0</v>
      </c>
      <c r="BW102" s="725">
        <f>BW80-BW50</f>
        <v>0</v>
      </c>
      <c r="BX102" s="725">
        <f>BX80-BX50</f>
        <v>0</v>
      </c>
      <c r="BY102" s="725">
        <f>BY80-BY50</f>
        <v>0</v>
      </c>
      <c r="BZ102" s="725">
        <f>BZ80-BZ50</f>
        <v>0</v>
      </c>
      <c r="CA102" s="725">
        <f>CA80-CA50</f>
        <v>0</v>
      </c>
      <c r="CB102" s="725">
        <f>CB80-CB50</f>
        <v>0</v>
      </c>
      <c r="CC102" s="725">
        <f>CC80-CC50</f>
        <v>0</v>
      </c>
      <c r="CD102" s="725">
        <f>CD80-CD50</f>
        <v>0</v>
      </c>
      <c r="CE102" s="725">
        <f>CE80-CE50</f>
        <v>0</v>
      </c>
      <c r="CF102" s="725">
        <f>CF80-CF50</f>
        <v>0</v>
      </c>
      <c r="CG102" s="725">
        <f>CG80-CG50</f>
        <v>0</v>
      </c>
      <c r="CH102" s="725">
        <f>CH80-CH50</f>
        <v>0</v>
      </c>
      <c r="CI102" s="725">
        <f>CI80-CI50</f>
        <v>0</v>
      </c>
      <c r="CJ102" s="725">
        <f>CJ80-CJ50</f>
        <v>0</v>
      </c>
      <c r="CK102" s="725">
        <f>CK80-CK50</f>
        <v>0</v>
      </c>
      <c r="CL102" s="725">
        <f>CL80-CL50</f>
        <v>0</v>
      </c>
      <c r="CM102" s="725">
        <f>CM80-CM50</f>
        <v>0</v>
      </c>
      <c r="CN102" s="725">
        <f>CN80-CN50</f>
        <v>0</v>
      </c>
      <c r="CO102" s="725">
        <f>CO80-CO50</f>
        <v>0</v>
      </c>
      <c r="CP102" s="725">
        <f>CP80-CP50</f>
        <v>0</v>
      </c>
      <c r="CQ102" s="725">
        <f>CQ80-CQ50</f>
        <v>0</v>
      </c>
      <c r="CR102" s="725">
        <f>CR80-CR50</f>
        <v>0</v>
      </c>
      <c r="CS102" s="725">
        <f>CS80-CS50</f>
        <v>0</v>
      </c>
      <c r="CT102" s="725">
        <f>CT80-CT50</f>
        <v>0</v>
      </c>
      <c r="CU102" s="725">
        <f>CU80-CU50</f>
        <v>0</v>
      </c>
      <c r="CV102" s="725">
        <f>CV80-CV50</f>
        <v>0</v>
      </c>
      <c r="CW102" s="725">
        <f>CW80-CW50</f>
        <v>0</v>
      </c>
      <c r="CX102" s="725">
        <f>CX80-CX50</f>
        <v>0</v>
      </c>
      <c r="CY102" s="725">
        <f>CY80-CY50</f>
        <v>0</v>
      </c>
    </row>
    <row r="103" spans="1:103">
      <c r="A103" s="199"/>
      <c r="B103" s="269" t="s">
        <v>2934</v>
      </c>
      <c r="C103" s="200"/>
      <c r="D103" s="725">
        <f>D81-D50</f>
        <v>0</v>
      </c>
      <c r="E103" s="725">
        <f t="shared" ref="E103:BP103" si="49">E81-E50</f>
        <v>0</v>
      </c>
      <c r="F103" s="725">
        <f t="shared" si="49"/>
        <v>0</v>
      </c>
      <c r="G103" s="725">
        <f t="shared" si="49"/>
        <v>0</v>
      </c>
      <c r="H103" s="725">
        <f t="shared" si="49"/>
        <v>0</v>
      </c>
      <c r="I103" s="725">
        <f t="shared" si="49"/>
        <v>0</v>
      </c>
      <c r="J103" s="725">
        <f t="shared" si="49"/>
        <v>0</v>
      </c>
      <c r="K103" s="725">
        <f t="shared" si="49"/>
        <v>0</v>
      </c>
      <c r="L103" s="725">
        <f t="shared" si="49"/>
        <v>0</v>
      </c>
      <c r="M103" s="725">
        <f t="shared" si="49"/>
        <v>0</v>
      </c>
      <c r="N103" s="725">
        <f t="shared" si="49"/>
        <v>0</v>
      </c>
      <c r="O103" s="725">
        <f t="shared" si="49"/>
        <v>0</v>
      </c>
      <c r="P103" s="725">
        <f t="shared" si="49"/>
        <v>0</v>
      </c>
      <c r="Q103" s="725">
        <f t="shared" si="49"/>
        <v>0</v>
      </c>
      <c r="R103" s="725">
        <f t="shared" si="49"/>
        <v>0</v>
      </c>
      <c r="S103" s="725">
        <f t="shared" si="49"/>
        <v>0</v>
      </c>
      <c r="T103" s="725">
        <f t="shared" si="49"/>
        <v>0</v>
      </c>
      <c r="U103" s="725">
        <f t="shared" si="49"/>
        <v>0</v>
      </c>
      <c r="V103" s="725">
        <f t="shared" si="49"/>
        <v>0</v>
      </c>
      <c r="W103" s="725">
        <f t="shared" si="49"/>
        <v>0</v>
      </c>
      <c r="X103" s="725">
        <f t="shared" si="49"/>
        <v>0</v>
      </c>
      <c r="Y103" s="725">
        <f t="shared" si="49"/>
        <v>0</v>
      </c>
      <c r="Z103" s="725">
        <f t="shared" si="49"/>
        <v>0</v>
      </c>
      <c r="AA103" s="725">
        <f t="shared" si="49"/>
        <v>0</v>
      </c>
      <c r="AB103" s="725">
        <f t="shared" si="49"/>
        <v>0</v>
      </c>
      <c r="AC103" s="725">
        <f t="shared" si="49"/>
        <v>0</v>
      </c>
      <c r="AD103" s="725">
        <f t="shared" si="49"/>
        <v>0</v>
      </c>
      <c r="AE103" s="725">
        <f t="shared" si="49"/>
        <v>0</v>
      </c>
      <c r="AF103" s="725">
        <f t="shared" si="49"/>
        <v>0</v>
      </c>
      <c r="AG103" s="725">
        <f t="shared" si="49"/>
        <v>0</v>
      </c>
      <c r="AH103" s="725">
        <f t="shared" si="49"/>
        <v>0</v>
      </c>
      <c r="AI103" s="725">
        <f t="shared" si="49"/>
        <v>0</v>
      </c>
      <c r="AJ103" s="725">
        <f t="shared" si="49"/>
        <v>0</v>
      </c>
      <c r="AK103" s="725">
        <f t="shared" si="49"/>
        <v>0</v>
      </c>
      <c r="AL103" s="725">
        <f t="shared" si="49"/>
        <v>0</v>
      </c>
      <c r="AM103" s="725">
        <f t="shared" si="49"/>
        <v>0</v>
      </c>
      <c r="AN103" s="725">
        <f t="shared" si="49"/>
        <v>0</v>
      </c>
      <c r="AO103" s="725">
        <f t="shared" si="49"/>
        <v>0</v>
      </c>
      <c r="AP103" s="725">
        <f t="shared" si="49"/>
        <v>0</v>
      </c>
      <c r="AQ103" s="725">
        <f t="shared" si="49"/>
        <v>0</v>
      </c>
      <c r="AR103" s="725">
        <f t="shared" si="49"/>
        <v>0</v>
      </c>
      <c r="AS103" s="725">
        <f t="shared" si="49"/>
        <v>0</v>
      </c>
      <c r="AT103" s="725">
        <f t="shared" si="49"/>
        <v>0</v>
      </c>
      <c r="AU103" s="725">
        <f t="shared" si="49"/>
        <v>0</v>
      </c>
      <c r="AV103" s="725">
        <f t="shared" si="49"/>
        <v>0</v>
      </c>
      <c r="AW103" s="725">
        <f t="shared" si="49"/>
        <v>0</v>
      </c>
      <c r="AX103" s="725">
        <f t="shared" si="49"/>
        <v>0</v>
      </c>
      <c r="AY103" s="725">
        <f t="shared" si="49"/>
        <v>0</v>
      </c>
      <c r="AZ103" s="725">
        <f t="shared" si="49"/>
        <v>0</v>
      </c>
      <c r="BA103" s="725">
        <f t="shared" si="49"/>
        <v>0</v>
      </c>
      <c r="BB103" s="725">
        <f t="shared" si="49"/>
        <v>0</v>
      </c>
      <c r="BC103" s="725">
        <f t="shared" si="49"/>
        <v>0</v>
      </c>
      <c r="BD103" s="725">
        <f t="shared" si="49"/>
        <v>0</v>
      </c>
      <c r="BE103" s="725">
        <f t="shared" si="49"/>
        <v>0</v>
      </c>
      <c r="BF103" s="725">
        <f t="shared" si="49"/>
        <v>0</v>
      </c>
      <c r="BG103" s="725">
        <f t="shared" si="49"/>
        <v>0</v>
      </c>
      <c r="BH103" s="725">
        <f t="shared" si="49"/>
        <v>0</v>
      </c>
      <c r="BI103" s="725">
        <f t="shared" si="49"/>
        <v>0</v>
      </c>
      <c r="BJ103" s="725">
        <f t="shared" si="49"/>
        <v>0</v>
      </c>
      <c r="BK103" s="725">
        <f t="shared" si="49"/>
        <v>0</v>
      </c>
      <c r="BL103" s="725">
        <f t="shared" si="49"/>
        <v>0</v>
      </c>
      <c r="BM103" s="725">
        <f t="shared" si="49"/>
        <v>0</v>
      </c>
      <c r="BN103" s="725">
        <f t="shared" si="49"/>
        <v>0</v>
      </c>
      <c r="BO103" s="725">
        <f t="shared" si="49"/>
        <v>0</v>
      </c>
      <c r="BP103" s="725">
        <f t="shared" si="49"/>
        <v>0</v>
      </c>
      <c r="BQ103" s="725">
        <f t="shared" ref="BQ103:CY103" si="50">BQ81-BQ50</f>
        <v>0</v>
      </c>
      <c r="BR103" s="725">
        <f t="shared" si="50"/>
        <v>0</v>
      </c>
      <c r="BS103" s="725">
        <f t="shared" si="50"/>
        <v>0</v>
      </c>
      <c r="BT103" s="725">
        <f t="shared" si="50"/>
        <v>0</v>
      </c>
      <c r="BU103" s="725">
        <f t="shared" si="50"/>
        <v>0</v>
      </c>
      <c r="BV103" s="725">
        <f t="shared" si="50"/>
        <v>0</v>
      </c>
      <c r="BW103" s="725">
        <f t="shared" si="50"/>
        <v>0</v>
      </c>
      <c r="BX103" s="725">
        <f t="shared" si="50"/>
        <v>0</v>
      </c>
      <c r="BY103" s="725">
        <f t="shared" si="50"/>
        <v>0</v>
      </c>
      <c r="BZ103" s="725">
        <f t="shared" si="50"/>
        <v>0</v>
      </c>
      <c r="CA103" s="725">
        <f t="shared" si="50"/>
        <v>0</v>
      </c>
      <c r="CB103" s="725">
        <f t="shared" si="50"/>
        <v>0</v>
      </c>
      <c r="CC103" s="725">
        <f t="shared" si="50"/>
        <v>0</v>
      </c>
      <c r="CD103" s="725">
        <f t="shared" si="50"/>
        <v>0</v>
      </c>
      <c r="CE103" s="725">
        <f t="shared" si="50"/>
        <v>0</v>
      </c>
      <c r="CF103" s="725">
        <f t="shared" si="50"/>
        <v>0</v>
      </c>
      <c r="CG103" s="725">
        <f t="shared" si="50"/>
        <v>0</v>
      </c>
      <c r="CH103" s="725">
        <f t="shared" si="50"/>
        <v>0</v>
      </c>
      <c r="CI103" s="725">
        <f t="shared" si="50"/>
        <v>0</v>
      </c>
      <c r="CJ103" s="725">
        <f t="shared" si="50"/>
        <v>0</v>
      </c>
      <c r="CK103" s="725">
        <f t="shared" si="50"/>
        <v>0</v>
      </c>
      <c r="CL103" s="725">
        <f t="shared" si="50"/>
        <v>0</v>
      </c>
      <c r="CM103" s="725">
        <f t="shared" si="50"/>
        <v>0</v>
      </c>
      <c r="CN103" s="725">
        <f t="shared" si="50"/>
        <v>0</v>
      </c>
      <c r="CO103" s="725">
        <f t="shared" si="50"/>
        <v>0</v>
      </c>
      <c r="CP103" s="725">
        <f t="shared" si="50"/>
        <v>0</v>
      </c>
      <c r="CQ103" s="725">
        <f t="shared" si="50"/>
        <v>0</v>
      </c>
      <c r="CR103" s="725">
        <f t="shared" si="50"/>
        <v>0</v>
      </c>
      <c r="CS103" s="725">
        <f t="shared" si="50"/>
        <v>0</v>
      </c>
      <c r="CT103" s="725">
        <f t="shared" si="50"/>
        <v>0</v>
      </c>
      <c r="CU103" s="725">
        <f t="shared" si="50"/>
        <v>0</v>
      </c>
      <c r="CV103" s="725">
        <f t="shared" si="50"/>
        <v>0</v>
      </c>
      <c r="CW103" s="725">
        <f t="shared" si="50"/>
        <v>0</v>
      </c>
      <c r="CX103" s="725">
        <f t="shared" si="50"/>
        <v>0</v>
      </c>
      <c r="CY103" s="725">
        <f t="shared" si="50"/>
        <v>0</v>
      </c>
    </row>
    <row r="104" spans="1:103">
      <c r="A104" s="130"/>
      <c r="B104" s="269" t="s">
        <v>2935</v>
      </c>
      <c r="C104" s="343"/>
      <c r="D104" s="725">
        <f>D82-D50</f>
        <v>0</v>
      </c>
      <c r="E104" s="725">
        <f t="shared" ref="E104:BP104" si="51">E82-E50</f>
        <v>0</v>
      </c>
      <c r="F104" s="725">
        <f t="shared" si="51"/>
        <v>0</v>
      </c>
      <c r="G104" s="725">
        <f t="shared" si="51"/>
        <v>0</v>
      </c>
      <c r="H104" s="725">
        <f t="shared" si="51"/>
        <v>0</v>
      </c>
      <c r="I104" s="725">
        <f t="shared" si="51"/>
        <v>0</v>
      </c>
      <c r="J104" s="725">
        <f t="shared" si="51"/>
        <v>0</v>
      </c>
      <c r="K104" s="725">
        <f t="shared" si="51"/>
        <v>0</v>
      </c>
      <c r="L104" s="725">
        <f t="shared" si="51"/>
        <v>0</v>
      </c>
      <c r="M104" s="725">
        <f t="shared" si="51"/>
        <v>0</v>
      </c>
      <c r="N104" s="725">
        <f t="shared" si="51"/>
        <v>0</v>
      </c>
      <c r="O104" s="725">
        <f t="shared" si="51"/>
        <v>0</v>
      </c>
      <c r="P104" s="725">
        <f t="shared" si="51"/>
        <v>0</v>
      </c>
      <c r="Q104" s="725">
        <f t="shared" si="51"/>
        <v>0</v>
      </c>
      <c r="R104" s="725">
        <f t="shared" si="51"/>
        <v>0</v>
      </c>
      <c r="S104" s="725">
        <f t="shared" si="51"/>
        <v>0</v>
      </c>
      <c r="T104" s="725">
        <f t="shared" si="51"/>
        <v>0</v>
      </c>
      <c r="U104" s="725">
        <f t="shared" si="51"/>
        <v>0</v>
      </c>
      <c r="V104" s="725">
        <f t="shared" si="51"/>
        <v>0</v>
      </c>
      <c r="W104" s="725">
        <f t="shared" si="51"/>
        <v>0</v>
      </c>
      <c r="X104" s="725">
        <f t="shared" si="51"/>
        <v>0</v>
      </c>
      <c r="Y104" s="725">
        <f t="shared" si="51"/>
        <v>0</v>
      </c>
      <c r="Z104" s="725">
        <f t="shared" si="51"/>
        <v>0</v>
      </c>
      <c r="AA104" s="725">
        <f t="shared" si="51"/>
        <v>0</v>
      </c>
      <c r="AB104" s="725">
        <f t="shared" si="51"/>
        <v>0</v>
      </c>
      <c r="AC104" s="725">
        <f t="shared" si="51"/>
        <v>0</v>
      </c>
      <c r="AD104" s="725">
        <f t="shared" si="51"/>
        <v>0</v>
      </c>
      <c r="AE104" s="725">
        <f t="shared" si="51"/>
        <v>0</v>
      </c>
      <c r="AF104" s="725">
        <f t="shared" si="51"/>
        <v>0</v>
      </c>
      <c r="AG104" s="725">
        <f t="shared" si="51"/>
        <v>0</v>
      </c>
      <c r="AH104" s="725">
        <f t="shared" si="51"/>
        <v>0</v>
      </c>
      <c r="AI104" s="725">
        <f t="shared" si="51"/>
        <v>0</v>
      </c>
      <c r="AJ104" s="725">
        <f t="shared" si="51"/>
        <v>0</v>
      </c>
      <c r="AK104" s="725">
        <f t="shared" si="51"/>
        <v>0</v>
      </c>
      <c r="AL104" s="725">
        <f t="shared" si="51"/>
        <v>0</v>
      </c>
      <c r="AM104" s="725">
        <f t="shared" si="51"/>
        <v>0</v>
      </c>
      <c r="AN104" s="725">
        <f t="shared" si="51"/>
        <v>0</v>
      </c>
      <c r="AO104" s="725">
        <f t="shared" si="51"/>
        <v>0</v>
      </c>
      <c r="AP104" s="725">
        <f t="shared" si="51"/>
        <v>0</v>
      </c>
      <c r="AQ104" s="725">
        <f t="shared" si="51"/>
        <v>0</v>
      </c>
      <c r="AR104" s="725">
        <f t="shared" si="51"/>
        <v>0</v>
      </c>
      <c r="AS104" s="725">
        <f t="shared" si="51"/>
        <v>0</v>
      </c>
      <c r="AT104" s="725">
        <f t="shared" si="51"/>
        <v>0</v>
      </c>
      <c r="AU104" s="725">
        <f t="shared" si="51"/>
        <v>0</v>
      </c>
      <c r="AV104" s="725">
        <f t="shared" si="51"/>
        <v>0</v>
      </c>
      <c r="AW104" s="725">
        <f t="shared" si="51"/>
        <v>0</v>
      </c>
      <c r="AX104" s="725">
        <f t="shared" si="51"/>
        <v>0</v>
      </c>
      <c r="AY104" s="725">
        <f t="shared" si="51"/>
        <v>0</v>
      </c>
      <c r="AZ104" s="725">
        <f t="shared" si="51"/>
        <v>0</v>
      </c>
      <c r="BA104" s="725">
        <f t="shared" si="51"/>
        <v>0</v>
      </c>
      <c r="BB104" s="725">
        <f t="shared" si="51"/>
        <v>0</v>
      </c>
      <c r="BC104" s="725">
        <f t="shared" si="51"/>
        <v>0</v>
      </c>
      <c r="BD104" s="725">
        <f t="shared" si="51"/>
        <v>0</v>
      </c>
      <c r="BE104" s="725">
        <f t="shared" si="51"/>
        <v>0</v>
      </c>
      <c r="BF104" s="725">
        <f t="shared" si="51"/>
        <v>0</v>
      </c>
      <c r="BG104" s="725">
        <f t="shared" si="51"/>
        <v>0</v>
      </c>
      <c r="BH104" s="725">
        <f t="shared" si="51"/>
        <v>0</v>
      </c>
      <c r="BI104" s="725">
        <f t="shared" si="51"/>
        <v>0</v>
      </c>
      <c r="BJ104" s="725">
        <f t="shared" si="51"/>
        <v>0</v>
      </c>
      <c r="BK104" s="725">
        <f t="shared" si="51"/>
        <v>0</v>
      </c>
      <c r="BL104" s="725">
        <f t="shared" si="51"/>
        <v>0</v>
      </c>
      <c r="BM104" s="725">
        <f t="shared" si="51"/>
        <v>0</v>
      </c>
      <c r="BN104" s="725">
        <f t="shared" si="51"/>
        <v>0</v>
      </c>
      <c r="BO104" s="725">
        <f t="shared" si="51"/>
        <v>0</v>
      </c>
      <c r="BP104" s="725">
        <f t="shared" si="51"/>
        <v>0</v>
      </c>
      <c r="BQ104" s="725">
        <f t="shared" ref="BQ104:CY104" si="52">BQ82-BQ50</f>
        <v>0</v>
      </c>
      <c r="BR104" s="725">
        <f t="shared" si="52"/>
        <v>0</v>
      </c>
      <c r="BS104" s="725">
        <f t="shared" si="52"/>
        <v>0</v>
      </c>
      <c r="BT104" s="725">
        <f t="shared" si="52"/>
        <v>0</v>
      </c>
      <c r="BU104" s="725">
        <f t="shared" si="52"/>
        <v>0</v>
      </c>
      <c r="BV104" s="725">
        <f t="shared" si="52"/>
        <v>0</v>
      </c>
      <c r="BW104" s="725">
        <f t="shared" si="52"/>
        <v>0</v>
      </c>
      <c r="BX104" s="725">
        <f t="shared" si="52"/>
        <v>0</v>
      </c>
      <c r="BY104" s="725">
        <f t="shared" si="52"/>
        <v>0</v>
      </c>
      <c r="BZ104" s="725">
        <f t="shared" si="52"/>
        <v>0</v>
      </c>
      <c r="CA104" s="725">
        <f t="shared" si="52"/>
        <v>0</v>
      </c>
      <c r="CB104" s="725">
        <f t="shared" si="52"/>
        <v>0</v>
      </c>
      <c r="CC104" s="725">
        <f t="shared" si="52"/>
        <v>0</v>
      </c>
      <c r="CD104" s="725">
        <f t="shared" si="52"/>
        <v>0</v>
      </c>
      <c r="CE104" s="725">
        <f t="shared" si="52"/>
        <v>0</v>
      </c>
      <c r="CF104" s="725">
        <f t="shared" si="52"/>
        <v>0</v>
      </c>
      <c r="CG104" s="725">
        <f t="shared" si="52"/>
        <v>0</v>
      </c>
      <c r="CH104" s="725">
        <f t="shared" si="52"/>
        <v>0</v>
      </c>
      <c r="CI104" s="725">
        <f t="shared" si="52"/>
        <v>0</v>
      </c>
      <c r="CJ104" s="725">
        <f t="shared" si="52"/>
        <v>0</v>
      </c>
      <c r="CK104" s="725">
        <f t="shared" si="52"/>
        <v>0</v>
      </c>
      <c r="CL104" s="725">
        <f t="shared" si="52"/>
        <v>0</v>
      </c>
      <c r="CM104" s="725">
        <f t="shared" si="52"/>
        <v>0</v>
      </c>
      <c r="CN104" s="725">
        <f t="shared" si="52"/>
        <v>0</v>
      </c>
      <c r="CO104" s="725">
        <f t="shared" si="52"/>
        <v>0</v>
      </c>
      <c r="CP104" s="725">
        <f t="shared" si="52"/>
        <v>0</v>
      </c>
      <c r="CQ104" s="725">
        <f t="shared" si="52"/>
        <v>0</v>
      </c>
      <c r="CR104" s="725">
        <f t="shared" si="52"/>
        <v>0</v>
      </c>
      <c r="CS104" s="725">
        <f t="shared" si="52"/>
        <v>0</v>
      </c>
      <c r="CT104" s="725">
        <f t="shared" si="52"/>
        <v>0</v>
      </c>
      <c r="CU104" s="725">
        <f t="shared" si="52"/>
        <v>0</v>
      </c>
      <c r="CV104" s="725">
        <f t="shared" si="52"/>
        <v>0</v>
      </c>
      <c r="CW104" s="725">
        <f t="shared" si="52"/>
        <v>0</v>
      </c>
      <c r="CX104" s="725">
        <f t="shared" si="52"/>
        <v>0</v>
      </c>
      <c r="CY104" s="725">
        <f t="shared" si="52"/>
        <v>0</v>
      </c>
    </row>
    <row r="105" spans="1:103">
      <c r="A105" s="130"/>
      <c r="B105" s="269" t="s">
        <v>3394</v>
      </c>
      <c r="C105" s="343"/>
      <c r="D105" s="725">
        <f>D83-D50</f>
        <v>0</v>
      </c>
      <c r="E105" s="725">
        <f t="shared" ref="E105:BP105" si="53">E83-E50</f>
        <v>0</v>
      </c>
      <c r="F105" s="725">
        <f t="shared" si="53"/>
        <v>0</v>
      </c>
      <c r="G105" s="725">
        <f t="shared" si="53"/>
        <v>0</v>
      </c>
      <c r="H105" s="725">
        <f t="shared" si="53"/>
        <v>0</v>
      </c>
      <c r="I105" s="725">
        <f t="shared" si="53"/>
        <v>0</v>
      </c>
      <c r="J105" s="725">
        <f t="shared" si="53"/>
        <v>0</v>
      </c>
      <c r="K105" s="725">
        <f t="shared" si="53"/>
        <v>0</v>
      </c>
      <c r="L105" s="725">
        <f t="shared" si="53"/>
        <v>0</v>
      </c>
      <c r="M105" s="725">
        <f t="shared" si="53"/>
        <v>0</v>
      </c>
      <c r="N105" s="725">
        <f t="shared" si="53"/>
        <v>0</v>
      </c>
      <c r="O105" s="725">
        <f t="shared" si="53"/>
        <v>0</v>
      </c>
      <c r="P105" s="725">
        <f t="shared" si="53"/>
        <v>0</v>
      </c>
      <c r="Q105" s="725">
        <f t="shared" si="53"/>
        <v>0</v>
      </c>
      <c r="R105" s="725">
        <f t="shared" si="53"/>
        <v>0</v>
      </c>
      <c r="S105" s="725">
        <f t="shared" si="53"/>
        <v>0</v>
      </c>
      <c r="T105" s="725">
        <f t="shared" si="53"/>
        <v>0</v>
      </c>
      <c r="U105" s="725">
        <f t="shared" si="53"/>
        <v>0</v>
      </c>
      <c r="V105" s="725">
        <f t="shared" si="53"/>
        <v>0</v>
      </c>
      <c r="W105" s="725">
        <f t="shared" si="53"/>
        <v>0</v>
      </c>
      <c r="X105" s="725">
        <f t="shared" si="53"/>
        <v>0</v>
      </c>
      <c r="Y105" s="725">
        <f t="shared" si="53"/>
        <v>0</v>
      </c>
      <c r="Z105" s="725">
        <f t="shared" si="53"/>
        <v>0</v>
      </c>
      <c r="AA105" s="725">
        <f t="shared" si="53"/>
        <v>0</v>
      </c>
      <c r="AB105" s="725">
        <f t="shared" si="53"/>
        <v>0</v>
      </c>
      <c r="AC105" s="725">
        <f t="shared" si="53"/>
        <v>0</v>
      </c>
      <c r="AD105" s="725">
        <f t="shared" si="53"/>
        <v>0</v>
      </c>
      <c r="AE105" s="725">
        <f t="shared" si="53"/>
        <v>0</v>
      </c>
      <c r="AF105" s="725">
        <f t="shared" si="53"/>
        <v>0</v>
      </c>
      <c r="AG105" s="725">
        <f t="shared" si="53"/>
        <v>0</v>
      </c>
      <c r="AH105" s="725">
        <f t="shared" si="53"/>
        <v>0</v>
      </c>
      <c r="AI105" s="725">
        <f t="shared" si="53"/>
        <v>0</v>
      </c>
      <c r="AJ105" s="725">
        <f t="shared" si="53"/>
        <v>0</v>
      </c>
      <c r="AK105" s="725">
        <f t="shared" si="53"/>
        <v>0</v>
      </c>
      <c r="AL105" s="725">
        <f t="shared" si="53"/>
        <v>0</v>
      </c>
      <c r="AM105" s="725">
        <f t="shared" si="53"/>
        <v>0</v>
      </c>
      <c r="AN105" s="725">
        <f t="shared" si="53"/>
        <v>0</v>
      </c>
      <c r="AO105" s="725">
        <f t="shared" si="53"/>
        <v>0</v>
      </c>
      <c r="AP105" s="725">
        <f t="shared" si="53"/>
        <v>0</v>
      </c>
      <c r="AQ105" s="725">
        <f t="shared" si="53"/>
        <v>0</v>
      </c>
      <c r="AR105" s="725">
        <f t="shared" si="53"/>
        <v>0</v>
      </c>
      <c r="AS105" s="725">
        <f t="shared" si="53"/>
        <v>0</v>
      </c>
      <c r="AT105" s="725">
        <f t="shared" si="53"/>
        <v>0</v>
      </c>
      <c r="AU105" s="725">
        <f t="shared" si="53"/>
        <v>0</v>
      </c>
      <c r="AV105" s="725">
        <f t="shared" si="53"/>
        <v>0</v>
      </c>
      <c r="AW105" s="725">
        <f t="shared" si="53"/>
        <v>0</v>
      </c>
      <c r="AX105" s="725">
        <f t="shared" si="53"/>
        <v>0</v>
      </c>
      <c r="AY105" s="725">
        <f t="shared" si="53"/>
        <v>0</v>
      </c>
      <c r="AZ105" s="725">
        <f t="shared" si="53"/>
        <v>0</v>
      </c>
      <c r="BA105" s="725">
        <f t="shared" si="53"/>
        <v>0</v>
      </c>
      <c r="BB105" s="725">
        <f t="shared" si="53"/>
        <v>0</v>
      </c>
      <c r="BC105" s="725">
        <f t="shared" si="53"/>
        <v>0</v>
      </c>
      <c r="BD105" s="725">
        <f t="shared" si="53"/>
        <v>0</v>
      </c>
      <c r="BE105" s="725">
        <f t="shared" si="53"/>
        <v>0</v>
      </c>
      <c r="BF105" s="725">
        <f t="shared" si="53"/>
        <v>0</v>
      </c>
      <c r="BG105" s="725">
        <f t="shared" si="53"/>
        <v>0</v>
      </c>
      <c r="BH105" s="725">
        <f t="shared" si="53"/>
        <v>0</v>
      </c>
      <c r="BI105" s="725">
        <f t="shared" si="53"/>
        <v>0</v>
      </c>
      <c r="BJ105" s="725">
        <f t="shared" si="53"/>
        <v>0</v>
      </c>
      <c r="BK105" s="725">
        <f t="shared" si="53"/>
        <v>0</v>
      </c>
      <c r="BL105" s="725">
        <f t="shared" si="53"/>
        <v>0</v>
      </c>
      <c r="BM105" s="725">
        <f t="shared" si="53"/>
        <v>0</v>
      </c>
      <c r="BN105" s="725">
        <f t="shared" si="53"/>
        <v>0</v>
      </c>
      <c r="BO105" s="725">
        <f t="shared" si="53"/>
        <v>0</v>
      </c>
      <c r="BP105" s="725">
        <f t="shared" si="53"/>
        <v>0</v>
      </c>
      <c r="BQ105" s="725">
        <f t="shared" ref="BQ105:CY105" si="54">BQ83-BQ50</f>
        <v>0</v>
      </c>
      <c r="BR105" s="725">
        <f t="shared" si="54"/>
        <v>0</v>
      </c>
      <c r="BS105" s="725">
        <f t="shared" si="54"/>
        <v>0</v>
      </c>
      <c r="BT105" s="725">
        <f t="shared" si="54"/>
        <v>0</v>
      </c>
      <c r="BU105" s="725">
        <f t="shared" si="54"/>
        <v>0</v>
      </c>
      <c r="BV105" s="725">
        <f t="shared" si="54"/>
        <v>0</v>
      </c>
      <c r="BW105" s="725">
        <f t="shared" si="54"/>
        <v>0</v>
      </c>
      <c r="BX105" s="725">
        <f t="shared" si="54"/>
        <v>0</v>
      </c>
      <c r="BY105" s="725">
        <f t="shared" si="54"/>
        <v>0</v>
      </c>
      <c r="BZ105" s="725">
        <f t="shared" si="54"/>
        <v>0</v>
      </c>
      <c r="CA105" s="725">
        <f t="shared" si="54"/>
        <v>0</v>
      </c>
      <c r="CB105" s="725">
        <f t="shared" si="54"/>
        <v>0</v>
      </c>
      <c r="CC105" s="725">
        <f t="shared" si="54"/>
        <v>0</v>
      </c>
      <c r="CD105" s="725">
        <f t="shared" si="54"/>
        <v>0</v>
      </c>
      <c r="CE105" s="725">
        <f t="shared" si="54"/>
        <v>0</v>
      </c>
      <c r="CF105" s="725">
        <f t="shared" si="54"/>
        <v>0</v>
      </c>
      <c r="CG105" s="725">
        <f t="shared" si="54"/>
        <v>0</v>
      </c>
      <c r="CH105" s="725">
        <f t="shared" si="54"/>
        <v>0</v>
      </c>
      <c r="CI105" s="725">
        <f t="shared" si="54"/>
        <v>0</v>
      </c>
      <c r="CJ105" s="725">
        <f t="shared" si="54"/>
        <v>0</v>
      </c>
      <c r="CK105" s="725">
        <f t="shared" si="54"/>
        <v>0</v>
      </c>
      <c r="CL105" s="725">
        <f t="shared" si="54"/>
        <v>0</v>
      </c>
      <c r="CM105" s="725">
        <f t="shared" si="54"/>
        <v>0</v>
      </c>
      <c r="CN105" s="725">
        <f t="shared" si="54"/>
        <v>0</v>
      </c>
      <c r="CO105" s="725">
        <f t="shared" si="54"/>
        <v>0</v>
      </c>
      <c r="CP105" s="725">
        <f t="shared" si="54"/>
        <v>0</v>
      </c>
      <c r="CQ105" s="725">
        <f t="shared" si="54"/>
        <v>0</v>
      </c>
      <c r="CR105" s="725">
        <f t="shared" si="54"/>
        <v>0</v>
      </c>
      <c r="CS105" s="725">
        <f t="shared" si="54"/>
        <v>0</v>
      </c>
      <c r="CT105" s="725">
        <f t="shared" si="54"/>
        <v>0</v>
      </c>
      <c r="CU105" s="725">
        <f t="shared" si="54"/>
        <v>0</v>
      </c>
      <c r="CV105" s="725">
        <f t="shared" si="54"/>
        <v>0</v>
      </c>
      <c r="CW105" s="725">
        <f t="shared" si="54"/>
        <v>0</v>
      </c>
      <c r="CX105" s="725">
        <f t="shared" si="54"/>
        <v>0</v>
      </c>
      <c r="CY105" s="725">
        <f t="shared" si="54"/>
        <v>0</v>
      </c>
    </row>
    <row r="106" spans="1:103">
      <c r="B106" s="199"/>
    </row>
    <row r="107" spans="1:103" hidden="1">
      <c r="B107" s="199"/>
    </row>
    <row r="108" spans="1:103" ht="46.5" hidden="1" customHeight="1" thickBot="1">
      <c r="A108" s="739" t="s">
        <v>3402</v>
      </c>
      <c r="B108" s="739"/>
      <c r="C108" s="739"/>
      <c r="D108" s="740" t="str">
        <f>D23</f>
        <v>Add Service Line 1</v>
      </c>
      <c r="E108" s="740" t="str">
        <f t="shared" ref="E108:BP108" si="55">E23</f>
        <v>Add Service Line 2</v>
      </c>
      <c r="F108" s="740" t="str">
        <f t="shared" si="55"/>
        <v>Add Service Line 3</v>
      </c>
      <c r="G108" s="740" t="str">
        <f t="shared" si="55"/>
        <v>Add Service Line 4</v>
      </c>
      <c r="H108" s="740" t="str">
        <f t="shared" si="55"/>
        <v>Add Service Line 5</v>
      </c>
      <c r="I108" s="740" t="str">
        <f t="shared" si="55"/>
        <v>Add Service Line 6</v>
      </c>
      <c r="J108" s="740" t="str">
        <f t="shared" si="55"/>
        <v>Add Service Line 7</v>
      </c>
      <c r="K108" s="740" t="str">
        <f t="shared" si="55"/>
        <v>Add Service Line 8</v>
      </c>
      <c r="L108" s="740" t="str">
        <f t="shared" si="55"/>
        <v>Add Service Line 9</v>
      </c>
      <c r="M108" s="740" t="str">
        <f t="shared" si="55"/>
        <v>Add Service Line 10</v>
      </c>
      <c r="N108" s="740" t="str">
        <f t="shared" si="55"/>
        <v>Add Service Line 11</v>
      </c>
      <c r="O108" s="740" t="str">
        <f t="shared" si="55"/>
        <v>Add Service Line 12</v>
      </c>
      <c r="P108" s="740" t="str">
        <f t="shared" si="55"/>
        <v>Add Service Line 13</v>
      </c>
      <c r="Q108" s="740" t="str">
        <f t="shared" si="55"/>
        <v>Add Service Line 14</v>
      </c>
      <c r="R108" s="740" t="str">
        <f t="shared" si="55"/>
        <v>Add Service Line 15</v>
      </c>
      <c r="S108" s="740" t="str">
        <f t="shared" si="55"/>
        <v>Add Service Line 16</v>
      </c>
      <c r="T108" s="740" t="str">
        <f t="shared" si="55"/>
        <v>Add Service Line 17</v>
      </c>
      <c r="U108" s="740" t="str">
        <f t="shared" si="55"/>
        <v>Add Service Line 18</v>
      </c>
      <c r="V108" s="740" t="str">
        <f t="shared" si="55"/>
        <v>Add Service Line 19</v>
      </c>
      <c r="W108" s="740" t="str">
        <f t="shared" si="55"/>
        <v>Add Service Line 20</v>
      </c>
      <c r="X108" s="740" t="str">
        <f t="shared" si="55"/>
        <v>Add Service Line 21</v>
      </c>
      <c r="Y108" s="740" t="str">
        <f t="shared" si="55"/>
        <v>Add Service Line 22</v>
      </c>
      <c r="Z108" s="740" t="str">
        <f t="shared" si="55"/>
        <v>Add Service Line 23</v>
      </c>
      <c r="AA108" s="740" t="str">
        <f t="shared" si="55"/>
        <v>Add Service Line 24</v>
      </c>
      <c r="AB108" s="740" t="str">
        <f t="shared" si="55"/>
        <v>Add Service Line 25</v>
      </c>
      <c r="AC108" s="740" t="str">
        <f t="shared" si="55"/>
        <v>Add Service Line 26</v>
      </c>
      <c r="AD108" s="740" t="str">
        <f t="shared" si="55"/>
        <v>Add Service Line 27</v>
      </c>
      <c r="AE108" s="740" t="str">
        <f t="shared" si="55"/>
        <v>Add Service Line 28</v>
      </c>
      <c r="AF108" s="740" t="str">
        <f t="shared" si="55"/>
        <v>Add Service Line 29</v>
      </c>
      <c r="AG108" s="740" t="str">
        <f t="shared" si="55"/>
        <v>Add Service Line 30</v>
      </c>
      <c r="AH108" s="740" t="str">
        <f t="shared" si="55"/>
        <v>Add Service Line 31</v>
      </c>
      <c r="AI108" s="740" t="str">
        <f t="shared" si="55"/>
        <v>Add Service Line 32</v>
      </c>
      <c r="AJ108" s="740" t="str">
        <f t="shared" si="55"/>
        <v>Add Service Line 33</v>
      </c>
      <c r="AK108" s="740" t="str">
        <f t="shared" si="55"/>
        <v>Add Service Line 34</v>
      </c>
      <c r="AL108" s="740" t="str">
        <f t="shared" si="55"/>
        <v>Add Service Line 35</v>
      </c>
      <c r="AM108" s="740" t="str">
        <f t="shared" si="55"/>
        <v>Add Service Line 36</v>
      </c>
      <c r="AN108" s="740" t="str">
        <f t="shared" si="55"/>
        <v>Add Service Line 37</v>
      </c>
      <c r="AO108" s="740" t="str">
        <f t="shared" si="55"/>
        <v>Add Service Line 38</v>
      </c>
      <c r="AP108" s="740" t="str">
        <f t="shared" si="55"/>
        <v>Add Service Line 39</v>
      </c>
      <c r="AQ108" s="740" t="str">
        <f t="shared" si="55"/>
        <v>Add Service Line 40</v>
      </c>
      <c r="AR108" s="740" t="str">
        <f t="shared" si="55"/>
        <v>Add Service Line 41</v>
      </c>
      <c r="AS108" s="740" t="str">
        <f t="shared" si="55"/>
        <v>Add Service Line 42</v>
      </c>
      <c r="AT108" s="740" t="str">
        <f t="shared" si="55"/>
        <v>Add Service Line 43</v>
      </c>
      <c r="AU108" s="740" t="str">
        <f t="shared" si="55"/>
        <v>Add Service Line 44</v>
      </c>
      <c r="AV108" s="740" t="str">
        <f t="shared" si="55"/>
        <v>Add Service Line 45</v>
      </c>
      <c r="AW108" s="740" t="str">
        <f t="shared" si="55"/>
        <v>Add Service Line 46</v>
      </c>
      <c r="AX108" s="740" t="str">
        <f t="shared" si="55"/>
        <v>Add Service Line 47</v>
      </c>
      <c r="AY108" s="740" t="str">
        <f t="shared" si="55"/>
        <v>Add Service Line 48</v>
      </c>
      <c r="AZ108" s="740" t="str">
        <f t="shared" si="55"/>
        <v>Add Service Line 49</v>
      </c>
      <c r="BA108" s="740" t="str">
        <f t="shared" si="55"/>
        <v>Add Service Line 50</v>
      </c>
      <c r="BB108" s="740" t="str">
        <f t="shared" si="55"/>
        <v>Add Service Line 51</v>
      </c>
      <c r="BC108" s="740" t="str">
        <f t="shared" si="55"/>
        <v>Add Service Line 52</v>
      </c>
      <c r="BD108" s="740" t="str">
        <f t="shared" si="55"/>
        <v>Add Service Line 53</v>
      </c>
      <c r="BE108" s="740" t="str">
        <f t="shared" si="55"/>
        <v>Add Service Line 54</v>
      </c>
      <c r="BF108" s="740" t="str">
        <f t="shared" si="55"/>
        <v>Add Service Line 55</v>
      </c>
      <c r="BG108" s="740" t="str">
        <f t="shared" si="55"/>
        <v>Add Service Line 56</v>
      </c>
      <c r="BH108" s="740" t="str">
        <f t="shared" si="55"/>
        <v>Add Service Line 57</v>
      </c>
      <c r="BI108" s="740" t="str">
        <f t="shared" si="55"/>
        <v>Add Service Line 58</v>
      </c>
      <c r="BJ108" s="740" t="str">
        <f t="shared" si="55"/>
        <v>Add Service Line 59</v>
      </c>
      <c r="BK108" s="740" t="str">
        <f t="shared" si="55"/>
        <v>Add Service Line 60</v>
      </c>
      <c r="BL108" s="740" t="str">
        <f t="shared" si="55"/>
        <v>Add Service Line 61</v>
      </c>
      <c r="BM108" s="740" t="str">
        <f t="shared" si="55"/>
        <v>Add Service Line 62</v>
      </c>
      <c r="BN108" s="740" t="str">
        <f t="shared" si="55"/>
        <v>Add Service Line 63</v>
      </c>
      <c r="BO108" s="740" t="str">
        <f t="shared" si="55"/>
        <v>Add Service Line 64</v>
      </c>
      <c r="BP108" s="740" t="str">
        <f t="shared" si="55"/>
        <v>Add Service Line 65</v>
      </c>
      <c r="BQ108" s="740" t="str">
        <f t="shared" ref="BQ108:CY108" si="56">BQ23</f>
        <v>Add Service Line 66</v>
      </c>
      <c r="BR108" s="740" t="str">
        <f t="shared" si="56"/>
        <v>Add Service Line 67</v>
      </c>
      <c r="BS108" s="740" t="str">
        <f t="shared" si="56"/>
        <v>Add Service Line 68</v>
      </c>
      <c r="BT108" s="740" t="str">
        <f t="shared" si="56"/>
        <v>Add Service Line 69</v>
      </c>
      <c r="BU108" s="740" t="str">
        <f t="shared" si="56"/>
        <v>Add Service Line 70</v>
      </c>
      <c r="BV108" s="740" t="str">
        <f t="shared" si="56"/>
        <v>Add Service Line 71</v>
      </c>
      <c r="BW108" s="740" t="str">
        <f t="shared" si="56"/>
        <v>Add Service Line 72</v>
      </c>
      <c r="BX108" s="740" t="str">
        <f t="shared" si="56"/>
        <v>Add Service Line 73</v>
      </c>
      <c r="BY108" s="740" t="str">
        <f t="shared" si="56"/>
        <v>Add Service Line 74</v>
      </c>
      <c r="BZ108" s="740" t="str">
        <f t="shared" si="56"/>
        <v>Add Service Line 75</v>
      </c>
      <c r="CA108" s="740" t="str">
        <f t="shared" si="56"/>
        <v>Add Service Line 76</v>
      </c>
      <c r="CB108" s="740" t="str">
        <f t="shared" si="56"/>
        <v>Add Service Line 77</v>
      </c>
      <c r="CC108" s="740" t="str">
        <f t="shared" si="56"/>
        <v>Add Service Line 78</v>
      </c>
      <c r="CD108" s="740" t="str">
        <f t="shared" si="56"/>
        <v>Add Service Line 79</v>
      </c>
      <c r="CE108" s="740" t="str">
        <f t="shared" si="56"/>
        <v>Add Service Line 80</v>
      </c>
      <c r="CF108" s="740" t="str">
        <f t="shared" si="56"/>
        <v>Add Service Line 81</v>
      </c>
      <c r="CG108" s="740" t="str">
        <f t="shared" si="56"/>
        <v>Add Service Line 82</v>
      </c>
      <c r="CH108" s="740" t="str">
        <f t="shared" si="56"/>
        <v>Add Service Line 83</v>
      </c>
      <c r="CI108" s="740" t="str">
        <f t="shared" si="56"/>
        <v>Add Service Line 84</v>
      </c>
      <c r="CJ108" s="740" t="str">
        <f t="shared" si="56"/>
        <v>Add Service Line 85</v>
      </c>
      <c r="CK108" s="740" t="str">
        <f t="shared" si="56"/>
        <v>Add Service Line 86</v>
      </c>
      <c r="CL108" s="740" t="str">
        <f t="shared" si="56"/>
        <v>Add Service Line 87</v>
      </c>
      <c r="CM108" s="740" t="str">
        <f t="shared" si="56"/>
        <v>Add Service Line 88</v>
      </c>
      <c r="CN108" s="740" t="str">
        <f t="shared" si="56"/>
        <v>Add Service Line 89</v>
      </c>
      <c r="CO108" s="740" t="str">
        <f t="shared" si="56"/>
        <v>Add Service Line 90</v>
      </c>
      <c r="CP108" s="740" t="str">
        <f t="shared" si="56"/>
        <v>Add Service Line 91</v>
      </c>
      <c r="CQ108" s="740" t="str">
        <f t="shared" si="56"/>
        <v>Add Service Line 92</v>
      </c>
      <c r="CR108" s="740" t="str">
        <f t="shared" si="56"/>
        <v>Add Service Line 93</v>
      </c>
      <c r="CS108" s="740" t="str">
        <f t="shared" si="56"/>
        <v>Add Service Line 94</v>
      </c>
      <c r="CT108" s="740" t="str">
        <f t="shared" si="56"/>
        <v>Add Service Line 95</v>
      </c>
      <c r="CU108" s="740" t="str">
        <f t="shared" si="56"/>
        <v>Add Service Line 96</v>
      </c>
      <c r="CV108" s="740" t="str">
        <f t="shared" si="56"/>
        <v>Add Service Line 97</v>
      </c>
      <c r="CW108" s="740" t="str">
        <f t="shared" si="56"/>
        <v>Add Service Line 98</v>
      </c>
      <c r="CX108" s="740" t="str">
        <f t="shared" si="56"/>
        <v>Add Service Line 99</v>
      </c>
      <c r="CY108" s="740" t="str">
        <f t="shared" si="56"/>
        <v>Add Service Line 100</v>
      </c>
    </row>
    <row r="109" spans="1:103" ht="13.5" hidden="1" thickTop="1">
      <c r="A109" s="199"/>
      <c r="B109" s="269" t="s">
        <v>57</v>
      </c>
      <c r="C109" s="200"/>
      <c r="D109" s="726">
        <f>IFERROR(D102/D50,1)</f>
        <v>1</v>
      </c>
      <c r="E109" s="726">
        <f>IFERROR(E102/E50,1)</f>
        <v>1</v>
      </c>
      <c r="F109" s="726">
        <f>IFERROR(F102/F50,1)</f>
        <v>1</v>
      </c>
      <c r="G109" s="726">
        <f>IFERROR(G102/G50,1)</f>
        <v>1</v>
      </c>
      <c r="H109" s="726">
        <f>IFERROR(H102/H50,1)</f>
        <v>1</v>
      </c>
      <c r="I109" s="726">
        <f>IFERROR(I102/I50,1)</f>
        <v>1</v>
      </c>
      <c r="J109" s="726">
        <f>IFERROR(J102/J50,1)</f>
        <v>1</v>
      </c>
      <c r="K109" s="726">
        <f>IFERROR(K102/K50,1)</f>
        <v>1</v>
      </c>
      <c r="L109" s="726">
        <f>IFERROR(L102/L50,1)</f>
        <v>1</v>
      </c>
      <c r="M109" s="726">
        <f>IFERROR(M102/M50,1)</f>
        <v>1</v>
      </c>
      <c r="N109" s="726">
        <f>IFERROR(N102/N50,1)</f>
        <v>1</v>
      </c>
      <c r="O109" s="726">
        <f>IFERROR(O102/O50,1)</f>
        <v>1</v>
      </c>
      <c r="P109" s="726">
        <f>IFERROR(P102/P50,1)</f>
        <v>1</v>
      </c>
      <c r="Q109" s="726">
        <f>IFERROR(Q102/Q50,1)</f>
        <v>1</v>
      </c>
      <c r="R109" s="726">
        <f>IFERROR(R102/R50,1)</f>
        <v>1</v>
      </c>
      <c r="S109" s="726">
        <f>IFERROR(S102/S50,1)</f>
        <v>1</v>
      </c>
      <c r="T109" s="726">
        <f>IFERROR(T102/T50,1)</f>
        <v>1</v>
      </c>
      <c r="U109" s="726">
        <f>IFERROR(U102/U50,1)</f>
        <v>1</v>
      </c>
      <c r="V109" s="726">
        <f>IFERROR(V102/V50,1)</f>
        <v>1</v>
      </c>
      <c r="W109" s="726">
        <f>IFERROR(W102/W50,1)</f>
        <v>1</v>
      </c>
      <c r="X109" s="726">
        <f>IFERROR(X102/X50,1)</f>
        <v>1</v>
      </c>
      <c r="Y109" s="726">
        <f>IFERROR(Y102/Y50,1)</f>
        <v>1</v>
      </c>
      <c r="Z109" s="726">
        <f>IFERROR(Z102/Z50,1)</f>
        <v>1</v>
      </c>
      <c r="AA109" s="726">
        <f>IFERROR(AA102/AA50,1)</f>
        <v>1</v>
      </c>
      <c r="AB109" s="726">
        <f>IFERROR(AB102/AB50,1)</f>
        <v>1</v>
      </c>
      <c r="AC109" s="726">
        <f>IFERROR(AC102/AC50,1)</f>
        <v>1</v>
      </c>
      <c r="AD109" s="726">
        <f>IFERROR(AD102/AD50,1)</f>
        <v>1</v>
      </c>
      <c r="AE109" s="726">
        <f>IFERROR(AE102/AE50,1)</f>
        <v>1</v>
      </c>
      <c r="AF109" s="726">
        <f>IFERROR(AF102/AF50,1)</f>
        <v>1</v>
      </c>
      <c r="AG109" s="726">
        <f>IFERROR(AG102/AG50,1)</f>
        <v>1</v>
      </c>
      <c r="AH109" s="726">
        <f>IFERROR(AH102/AH50,1)</f>
        <v>1</v>
      </c>
      <c r="AI109" s="726">
        <f>IFERROR(AI102/AI50,1)</f>
        <v>1</v>
      </c>
      <c r="AJ109" s="726">
        <f>IFERROR(AJ102/AJ50,1)</f>
        <v>1</v>
      </c>
      <c r="AK109" s="726">
        <f>IFERROR(AK102/AK50,1)</f>
        <v>1</v>
      </c>
      <c r="AL109" s="726">
        <f>IFERROR(AL102/AL50,1)</f>
        <v>1</v>
      </c>
      <c r="AM109" s="726">
        <f>IFERROR(AM102/AM50,1)</f>
        <v>1</v>
      </c>
      <c r="AN109" s="726">
        <f>IFERROR(AN102/AN50,1)</f>
        <v>1</v>
      </c>
      <c r="AO109" s="726">
        <f>IFERROR(AO102/AO50,1)</f>
        <v>1</v>
      </c>
      <c r="AP109" s="726">
        <f>IFERROR(AP102/AP50,1)</f>
        <v>1</v>
      </c>
      <c r="AQ109" s="726">
        <f>IFERROR(AQ102/AQ50,1)</f>
        <v>1</v>
      </c>
      <c r="AR109" s="726">
        <f>IFERROR(AR102/AR50,1)</f>
        <v>1</v>
      </c>
      <c r="AS109" s="726">
        <f>IFERROR(AS102/AS50,1)</f>
        <v>1</v>
      </c>
      <c r="AT109" s="726">
        <f>IFERROR(AT102/AT50,1)</f>
        <v>1</v>
      </c>
      <c r="AU109" s="726">
        <f>IFERROR(AU102/AU50,1)</f>
        <v>1</v>
      </c>
      <c r="AV109" s="726">
        <f>IFERROR(AV102/AV50,1)</f>
        <v>1</v>
      </c>
      <c r="AW109" s="726">
        <f>IFERROR(AW102/AW50,1)</f>
        <v>1</v>
      </c>
      <c r="AX109" s="726">
        <f>IFERROR(AX102/AX50,1)</f>
        <v>1</v>
      </c>
      <c r="AY109" s="726">
        <f>IFERROR(AY102/AY50,1)</f>
        <v>1</v>
      </c>
      <c r="AZ109" s="726">
        <f>IFERROR(AZ102/AZ50,1)</f>
        <v>1</v>
      </c>
      <c r="BA109" s="726">
        <f>IFERROR(BA102/BA50,1)</f>
        <v>1</v>
      </c>
      <c r="BB109" s="726">
        <f>IFERROR(BB102/BB50,1)</f>
        <v>1</v>
      </c>
      <c r="BC109" s="726">
        <f>IFERROR(BC102/BC50,1)</f>
        <v>1</v>
      </c>
      <c r="BD109" s="726">
        <f>IFERROR(BD102/BD50,1)</f>
        <v>1</v>
      </c>
      <c r="BE109" s="726">
        <f>IFERROR(BE102/BE50,1)</f>
        <v>1</v>
      </c>
      <c r="BF109" s="726">
        <f>IFERROR(BF102/BF50,1)</f>
        <v>1</v>
      </c>
      <c r="BG109" s="726">
        <f>IFERROR(BG102/BG50,1)</f>
        <v>1</v>
      </c>
      <c r="BH109" s="726">
        <f>IFERROR(BH102/BH50,1)</f>
        <v>1</v>
      </c>
      <c r="BI109" s="726">
        <f>IFERROR(BI102/BI50,1)</f>
        <v>1</v>
      </c>
      <c r="BJ109" s="726">
        <f>IFERROR(BJ102/BJ50,1)</f>
        <v>1</v>
      </c>
      <c r="BK109" s="726">
        <f>IFERROR(BK102/BK50,1)</f>
        <v>1</v>
      </c>
      <c r="BL109" s="726">
        <f>IFERROR(BL102/BL50,1)</f>
        <v>1</v>
      </c>
      <c r="BM109" s="726">
        <f>IFERROR(BM102/BM50,1)</f>
        <v>1</v>
      </c>
      <c r="BN109" s="726">
        <f>IFERROR(BN102/BN50,1)</f>
        <v>1</v>
      </c>
      <c r="BO109" s="726">
        <f>IFERROR(BO102/BO50,1)</f>
        <v>1</v>
      </c>
      <c r="BP109" s="726">
        <f>IFERROR(BP102/BP50,1)</f>
        <v>1</v>
      </c>
      <c r="BQ109" s="726">
        <f>IFERROR(BQ102/BQ50,1)</f>
        <v>1</v>
      </c>
      <c r="BR109" s="726">
        <f>IFERROR(BR102/BR50,1)</f>
        <v>1</v>
      </c>
      <c r="BS109" s="726">
        <f>IFERROR(BS102/BS50,1)</f>
        <v>1</v>
      </c>
      <c r="BT109" s="726">
        <f>IFERROR(BT102/BT50,1)</f>
        <v>1</v>
      </c>
      <c r="BU109" s="726">
        <f>IFERROR(BU102/BU50,1)</f>
        <v>1</v>
      </c>
      <c r="BV109" s="726">
        <f>IFERROR(BV102/BV50,1)</f>
        <v>1</v>
      </c>
      <c r="BW109" s="726">
        <f>IFERROR(BW102/BW50,1)</f>
        <v>1</v>
      </c>
      <c r="BX109" s="726">
        <f>IFERROR(BX102/BX50,1)</f>
        <v>1</v>
      </c>
      <c r="BY109" s="726">
        <f>IFERROR(BY102/BY50,1)</f>
        <v>1</v>
      </c>
      <c r="BZ109" s="726">
        <f>IFERROR(BZ102/BZ50,1)</f>
        <v>1</v>
      </c>
      <c r="CA109" s="726">
        <f>IFERROR(CA102/CA50,1)</f>
        <v>1</v>
      </c>
      <c r="CB109" s="726">
        <f>IFERROR(CB102/CB50,1)</f>
        <v>1</v>
      </c>
      <c r="CC109" s="726">
        <f>IFERROR(CC102/CC50,1)</f>
        <v>1</v>
      </c>
      <c r="CD109" s="726">
        <f>IFERROR(CD102/CD50,1)</f>
        <v>1</v>
      </c>
      <c r="CE109" s="726">
        <f>IFERROR(CE102/CE50,1)</f>
        <v>1</v>
      </c>
      <c r="CF109" s="726">
        <f>IFERROR(CF102/CF50,1)</f>
        <v>1</v>
      </c>
      <c r="CG109" s="726">
        <f>IFERROR(CG102/CG50,1)</f>
        <v>1</v>
      </c>
      <c r="CH109" s="726">
        <f>IFERROR(CH102/CH50,1)</f>
        <v>1</v>
      </c>
      <c r="CI109" s="726">
        <f>IFERROR(CI102/CI50,1)</f>
        <v>1</v>
      </c>
      <c r="CJ109" s="726">
        <f>IFERROR(CJ102/CJ50,1)</f>
        <v>1</v>
      </c>
      <c r="CK109" s="726">
        <f>IFERROR(CK102/CK50,1)</f>
        <v>1</v>
      </c>
      <c r="CL109" s="726">
        <f>IFERROR(CL102/CL50,1)</f>
        <v>1</v>
      </c>
      <c r="CM109" s="726">
        <f>IFERROR(CM102/CM50,1)</f>
        <v>1</v>
      </c>
      <c r="CN109" s="726">
        <f>IFERROR(CN102/CN50,1)</f>
        <v>1</v>
      </c>
      <c r="CO109" s="726">
        <f>IFERROR(CO102/CO50,1)</f>
        <v>1</v>
      </c>
      <c r="CP109" s="726">
        <f>IFERROR(CP102/CP50,1)</f>
        <v>1</v>
      </c>
      <c r="CQ109" s="726">
        <f>IFERROR(CQ102/CQ50,1)</f>
        <v>1</v>
      </c>
      <c r="CR109" s="726">
        <f>IFERROR(CR102/CR50,1)</f>
        <v>1</v>
      </c>
      <c r="CS109" s="726">
        <f>IFERROR(CS102/CS50,1)</f>
        <v>1</v>
      </c>
      <c r="CT109" s="726">
        <f>IFERROR(CT102/CT50,1)</f>
        <v>1</v>
      </c>
      <c r="CU109" s="726">
        <f>IFERROR(CU102/CU50,1)</f>
        <v>1</v>
      </c>
      <c r="CV109" s="726">
        <f>IFERROR(CV102/CV50,1)</f>
        <v>1</v>
      </c>
      <c r="CW109" s="726">
        <f>IFERROR(CW102/CW50,1)</f>
        <v>1</v>
      </c>
      <c r="CX109" s="726">
        <f>IFERROR(CX102/CX50,1)</f>
        <v>1</v>
      </c>
      <c r="CY109" s="726">
        <f>IFERROR(CY102/CY50,1)</f>
        <v>1</v>
      </c>
    </row>
    <row r="110" spans="1:103" hidden="1">
      <c r="A110" s="199"/>
      <c r="B110" s="269" t="s">
        <v>2934</v>
      </c>
      <c r="C110" s="200"/>
      <c r="D110" s="726">
        <f>IFERROR(D103/D50,1)</f>
        <v>1</v>
      </c>
      <c r="E110" s="726">
        <f>IFERROR(E103/E50,1)</f>
        <v>1</v>
      </c>
      <c r="F110" s="726">
        <f>IFERROR(F103/F50,1)</f>
        <v>1</v>
      </c>
      <c r="G110" s="726">
        <f>IFERROR(G103/G50,1)</f>
        <v>1</v>
      </c>
      <c r="H110" s="726">
        <f>IFERROR(H103/H50,1)</f>
        <v>1</v>
      </c>
      <c r="I110" s="726">
        <f>IFERROR(I103/I50,1)</f>
        <v>1</v>
      </c>
      <c r="J110" s="726">
        <f>IFERROR(J103/J50,1)</f>
        <v>1</v>
      </c>
      <c r="K110" s="726">
        <f>IFERROR(K103/K50,1)</f>
        <v>1</v>
      </c>
      <c r="L110" s="726">
        <f>IFERROR(L103/L50,1)</f>
        <v>1</v>
      </c>
      <c r="M110" s="726">
        <f>IFERROR(M103/M50,1)</f>
        <v>1</v>
      </c>
      <c r="N110" s="726">
        <f>IFERROR(N103/N50,1)</f>
        <v>1</v>
      </c>
      <c r="O110" s="726">
        <f>IFERROR(O103/O50,1)</f>
        <v>1</v>
      </c>
      <c r="P110" s="726">
        <f>IFERROR(P103/P50,1)</f>
        <v>1</v>
      </c>
      <c r="Q110" s="726">
        <f>IFERROR(Q103/Q50,1)</f>
        <v>1</v>
      </c>
      <c r="R110" s="726">
        <f>IFERROR(R103/R50,1)</f>
        <v>1</v>
      </c>
      <c r="S110" s="726">
        <f>IFERROR(S103/S50,1)</f>
        <v>1</v>
      </c>
      <c r="T110" s="726">
        <f>IFERROR(T103/T50,1)</f>
        <v>1</v>
      </c>
      <c r="U110" s="726">
        <f>IFERROR(U103/U50,1)</f>
        <v>1</v>
      </c>
      <c r="V110" s="726">
        <f>IFERROR(V103/V50,1)</f>
        <v>1</v>
      </c>
      <c r="W110" s="726">
        <f>IFERROR(W103/W50,1)</f>
        <v>1</v>
      </c>
      <c r="X110" s="726">
        <f>IFERROR(X103/X50,1)</f>
        <v>1</v>
      </c>
      <c r="Y110" s="726">
        <f>IFERROR(Y103/Y50,1)</f>
        <v>1</v>
      </c>
      <c r="Z110" s="726">
        <f>IFERROR(Z103/Z50,1)</f>
        <v>1</v>
      </c>
      <c r="AA110" s="726">
        <f>IFERROR(AA103/AA50,1)</f>
        <v>1</v>
      </c>
      <c r="AB110" s="726">
        <f>IFERROR(AB103/AB50,1)</f>
        <v>1</v>
      </c>
      <c r="AC110" s="726">
        <f>IFERROR(AC103/AC50,1)</f>
        <v>1</v>
      </c>
      <c r="AD110" s="726">
        <f>IFERROR(AD103/AD50,1)</f>
        <v>1</v>
      </c>
      <c r="AE110" s="726">
        <f>IFERROR(AE103/AE50,1)</f>
        <v>1</v>
      </c>
      <c r="AF110" s="726">
        <f>IFERROR(AF103/AF50,1)</f>
        <v>1</v>
      </c>
      <c r="AG110" s="726">
        <f>IFERROR(AG103/AG50,1)</f>
        <v>1</v>
      </c>
      <c r="AH110" s="726">
        <f>IFERROR(AH103/AH50,1)</f>
        <v>1</v>
      </c>
      <c r="AI110" s="726">
        <f>IFERROR(AI103/AI50,1)</f>
        <v>1</v>
      </c>
      <c r="AJ110" s="726">
        <f>IFERROR(AJ103/AJ50,1)</f>
        <v>1</v>
      </c>
      <c r="AK110" s="726">
        <f>IFERROR(AK103/AK50,1)</f>
        <v>1</v>
      </c>
      <c r="AL110" s="726">
        <f>IFERROR(AL103/AL50,1)</f>
        <v>1</v>
      </c>
      <c r="AM110" s="726">
        <f>IFERROR(AM103/AM50,1)</f>
        <v>1</v>
      </c>
      <c r="AN110" s="726">
        <f>IFERROR(AN103/AN50,1)</f>
        <v>1</v>
      </c>
      <c r="AO110" s="726">
        <f>IFERROR(AO103/AO50,1)</f>
        <v>1</v>
      </c>
      <c r="AP110" s="726">
        <f>IFERROR(AP103/AP50,1)</f>
        <v>1</v>
      </c>
      <c r="AQ110" s="726">
        <f>IFERROR(AQ103/AQ50,1)</f>
        <v>1</v>
      </c>
      <c r="AR110" s="726">
        <f>IFERROR(AR103/AR50,1)</f>
        <v>1</v>
      </c>
      <c r="AS110" s="726">
        <f>IFERROR(AS103/AS50,1)</f>
        <v>1</v>
      </c>
      <c r="AT110" s="726">
        <f>IFERROR(AT103/AT50,1)</f>
        <v>1</v>
      </c>
      <c r="AU110" s="726">
        <f>IFERROR(AU103/AU50,1)</f>
        <v>1</v>
      </c>
      <c r="AV110" s="726">
        <f>IFERROR(AV103/AV50,1)</f>
        <v>1</v>
      </c>
      <c r="AW110" s="726">
        <f>IFERROR(AW103/AW50,1)</f>
        <v>1</v>
      </c>
      <c r="AX110" s="726">
        <f>IFERROR(AX103/AX50,1)</f>
        <v>1</v>
      </c>
      <c r="AY110" s="726">
        <f>IFERROR(AY103/AY50,1)</f>
        <v>1</v>
      </c>
      <c r="AZ110" s="726">
        <f>IFERROR(AZ103/AZ50,1)</f>
        <v>1</v>
      </c>
      <c r="BA110" s="726">
        <f>IFERROR(BA103/BA50,1)</f>
        <v>1</v>
      </c>
      <c r="BB110" s="726">
        <f>IFERROR(BB103/BB50,1)</f>
        <v>1</v>
      </c>
      <c r="BC110" s="726">
        <f>IFERROR(BC103/BC50,1)</f>
        <v>1</v>
      </c>
      <c r="BD110" s="726">
        <f>IFERROR(BD103/BD50,1)</f>
        <v>1</v>
      </c>
      <c r="BE110" s="726">
        <f>IFERROR(BE103/BE50,1)</f>
        <v>1</v>
      </c>
      <c r="BF110" s="726">
        <f>IFERROR(BF103/BF50,1)</f>
        <v>1</v>
      </c>
      <c r="BG110" s="726">
        <f>IFERROR(BG103/BG50,1)</f>
        <v>1</v>
      </c>
      <c r="BH110" s="726">
        <f>IFERROR(BH103/BH50,1)</f>
        <v>1</v>
      </c>
      <c r="BI110" s="726">
        <f>IFERROR(BI103/BI50,1)</f>
        <v>1</v>
      </c>
      <c r="BJ110" s="726">
        <f>IFERROR(BJ103/BJ50,1)</f>
        <v>1</v>
      </c>
      <c r="BK110" s="726">
        <f>IFERROR(BK103/BK50,1)</f>
        <v>1</v>
      </c>
      <c r="BL110" s="726">
        <f>IFERROR(BL103/BL50,1)</f>
        <v>1</v>
      </c>
      <c r="BM110" s="726">
        <f>IFERROR(BM103/BM50,1)</f>
        <v>1</v>
      </c>
      <c r="BN110" s="726">
        <f>IFERROR(BN103/BN50,1)</f>
        <v>1</v>
      </c>
      <c r="BO110" s="726">
        <f>IFERROR(BO103/BO50,1)</f>
        <v>1</v>
      </c>
      <c r="BP110" s="726">
        <f>IFERROR(BP103/BP50,1)</f>
        <v>1</v>
      </c>
      <c r="BQ110" s="726">
        <f>IFERROR(BQ103/BQ50,1)</f>
        <v>1</v>
      </c>
      <c r="BR110" s="726">
        <f>IFERROR(BR103/BR50,1)</f>
        <v>1</v>
      </c>
      <c r="BS110" s="726">
        <f>IFERROR(BS103/BS50,1)</f>
        <v>1</v>
      </c>
      <c r="BT110" s="726">
        <f>IFERROR(BT103/BT50,1)</f>
        <v>1</v>
      </c>
      <c r="BU110" s="726">
        <f>IFERROR(BU103/BU50,1)</f>
        <v>1</v>
      </c>
      <c r="BV110" s="726">
        <f>IFERROR(BV103/BV50,1)</f>
        <v>1</v>
      </c>
      <c r="BW110" s="726">
        <f>IFERROR(BW103/BW50,1)</f>
        <v>1</v>
      </c>
      <c r="BX110" s="726">
        <f>IFERROR(BX103/BX50,1)</f>
        <v>1</v>
      </c>
      <c r="BY110" s="726">
        <f>IFERROR(BY103/BY50,1)</f>
        <v>1</v>
      </c>
      <c r="BZ110" s="726">
        <f>IFERROR(BZ103/BZ50,1)</f>
        <v>1</v>
      </c>
      <c r="CA110" s="726">
        <f>IFERROR(CA103/CA50,1)</f>
        <v>1</v>
      </c>
      <c r="CB110" s="726">
        <f>IFERROR(CB103/CB50,1)</f>
        <v>1</v>
      </c>
      <c r="CC110" s="726">
        <f>IFERROR(CC103/CC50,1)</f>
        <v>1</v>
      </c>
      <c r="CD110" s="726">
        <f>IFERROR(CD103/CD50,1)</f>
        <v>1</v>
      </c>
      <c r="CE110" s="726">
        <f>IFERROR(CE103/CE50,1)</f>
        <v>1</v>
      </c>
      <c r="CF110" s="726">
        <f>IFERROR(CF103/CF50,1)</f>
        <v>1</v>
      </c>
      <c r="CG110" s="726">
        <f>IFERROR(CG103/CG50,1)</f>
        <v>1</v>
      </c>
      <c r="CH110" s="726">
        <f>IFERROR(CH103/CH50,1)</f>
        <v>1</v>
      </c>
      <c r="CI110" s="726">
        <f>IFERROR(CI103/CI50,1)</f>
        <v>1</v>
      </c>
      <c r="CJ110" s="726">
        <f>IFERROR(CJ103/CJ50,1)</f>
        <v>1</v>
      </c>
      <c r="CK110" s="726">
        <f>IFERROR(CK103/CK50,1)</f>
        <v>1</v>
      </c>
      <c r="CL110" s="726">
        <f>IFERROR(CL103/CL50,1)</f>
        <v>1</v>
      </c>
      <c r="CM110" s="726">
        <f>IFERROR(CM103/CM50,1)</f>
        <v>1</v>
      </c>
      <c r="CN110" s="726">
        <f>IFERROR(CN103/CN50,1)</f>
        <v>1</v>
      </c>
      <c r="CO110" s="726">
        <f>IFERROR(CO103/CO50,1)</f>
        <v>1</v>
      </c>
      <c r="CP110" s="726">
        <f>IFERROR(CP103/CP50,1)</f>
        <v>1</v>
      </c>
      <c r="CQ110" s="726">
        <f>IFERROR(CQ103/CQ50,1)</f>
        <v>1</v>
      </c>
      <c r="CR110" s="726">
        <f>IFERROR(CR103/CR50,1)</f>
        <v>1</v>
      </c>
      <c r="CS110" s="726">
        <f>IFERROR(CS103/CS50,1)</f>
        <v>1</v>
      </c>
      <c r="CT110" s="726">
        <f>IFERROR(CT103/CT50,1)</f>
        <v>1</v>
      </c>
      <c r="CU110" s="726">
        <f>IFERROR(CU103/CU50,1)</f>
        <v>1</v>
      </c>
      <c r="CV110" s="726">
        <f>IFERROR(CV103/CV50,1)</f>
        <v>1</v>
      </c>
      <c r="CW110" s="726">
        <f>IFERROR(CW103/CW50,1)</f>
        <v>1</v>
      </c>
      <c r="CX110" s="726">
        <f>IFERROR(CX103/CX50,1)</f>
        <v>1</v>
      </c>
      <c r="CY110" s="726">
        <f>IFERROR(CY103/CY50,1)</f>
        <v>1</v>
      </c>
    </row>
    <row r="111" spans="1:103" hidden="1">
      <c r="A111" s="130"/>
      <c r="B111" s="269" t="s">
        <v>2935</v>
      </c>
      <c r="C111" s="343"/>
      <c r="D111" s="726">
        <f>IFERROR(D104/D50,1)</f>
        <v>1</v>
      </c>
      <c r="E111" s="726">
        <f>IFERROR(E104/E50,1)</f>
        <v>1</v>
      </c>
      <c r="F111" s="726">
        <f>IFERROR(F104/F50,1)</f>
        <v>1</v>
      </c>
      <c r="G111" s="726">
        <f>IFERROR(G104/G50,1)</f>
        <v>1</v>
      </c>
      <c r="H111" s="726">
        <f>IFERROR(H104/H50,1)</f>
        <v>1</v>
      </c>
      <c r="I111" s="726">
        <f>IFERROR(I104/I50,1)</f>
        <v>1</v>
      </c>
      <c r="J111" s="726">
        <f>IFERROR(J104/J50,1)</f>
        <v>1</v>
      </c>
      <c r="K111" s="726">
        <f>IFERROR(K104/K50,1)</f>
        <v>1</v>
      </c>
      <c r="L111" s="726">
        <f>IFERROR(L104/L50,1)</f>
        <v>1</v>
      </c>
      <c r="M111" s="726">
        <f>IFERROR(M104/M50,1)</f>
        <v>1</v>
      </c>
      <c r="N111" s="726">
        <f>IFERROR(N104/N50,1)</f>
        <v>1</v>
      </c>
      <c r="O111" s="726">
        <f>IFERROR(O104/O50,1)</f>
        <v>1</v>
      </c>
      <c r="P111" s="726">
        <f>IFERROR(P104/P50,1)</f>
        <v>1</v>
      </c>
      <c r="Q111" s="726">
        <f>IFERROR(Q104/Q50,1)</f>
        <v>1</v>
      </c>
      <c r="R111" s="726">
        <f>IFERROR(R104/R50,1)</f>
        <v>1</v>
      </c>
      <c r="S111" s="726">
        <f>IFERROR(S104/S50,1)</f>
        <v>1</v>
      </c>
      <c r="T111" s="726">
        <f>IFERROR(T104/T50,1)</f>
        <v>1</v>
      </c>
      <c r="U111" s="726">
        <f>IFERROR(U104/U50,1)</f>
        <v>1</v>
      </c>
      <c r="V111" s="726">
        <f>IFERROR(V104/V50,1)</f>
        <v>1</v>
      </c>
      <c r="W111" s="726">
        <f>IFERROR(W104/W50,1)</f>
        <v>1</v>
      </c>
      <c r="X111" s="726">
        <f>IFERROR(X104/X50,1)</f>
        <v>1</v>
      </c>
      <c r="Y111" s="726">
        <f>IFERROR(Y104/Y50,1)</f>
        <v>1</v>
      </c>
      <c r="Z111" s="726">
        <f>IFERROR(Z104/Z50,1)</f>
        <v>1</v>
      </c>
      <c r="AA111" s="726">
        <f>IFERROR(AA104/AA50,1)</f>
        <v>1</v>
      </c>
      <c r="AB111" s="726">
        <f>IFERROR(AB104/AB50,1)</f>
        <v>1</v>
      </c>
      <c r="AC111" s="726">
        <f>IFERROR(AC104/AC50,1)</f>
        <v>1</v>
      </c>
      <c r="AD111" s="726">
        <f>IFERROR(AD104/AD50,1)</f>
        <v>1</v>
      </c>
      <c r="AE111" s="726">
        <f>IFERROR(AE104/AE50,1)</f>
        <v>1</v>
      </c>
      <c r="AF111" s="726">
        <f>IFERROR(AF104/AF50,1)</f>
        <v>1</v>
      </c>
      <c r="AG111" s="726">
        <f>IFERROR(AG104/AG50,1)</f>
        <v>1</v>
      </c>
      <c r="AH111" s="726">
        <f>IFERROR(AH104/AH50,1)</f>
        <v>1</v>
      </c>
      <c r="AI111" s="726">
        <f>IFERROR(AI104/AI50,1)</f>
        <v>1</v>
      </c>
      <c r="AJ111" s="726">
        <f>IFERROR(AJ104/AJ50,1)</f>
        <v>1</v>
      </c>
      <c r="AK111" s="726">
        <f>IFERROR(AK104/AK50,1)</f>
        <v>1</v>
      </c>
      <c r="AL111" s="726">
        <f>IFERROR(AL104/AL50,1)</f>
        <v>1</v>
      </c>
      <c r="AM111" s="726">
        <f>IFERROR(AM104/AM50,1)</f>
        <v>1</v>
      </c>
      <c r="AN111" s="726">
        <f>IFERROR(AN104/AN50,1)</f>
        <v>1</v>
      </c>
      <c r="AO111" s="726">
        <f>IFERROR(AO104/AO50,1)</f>
        <v>1</v>
      </c>
      <c r="AP111" s="726">
        <f>IFERROR(AP104/AP50,1)</f>
        <v>1</v>
      </c>
      <c r="AQ111" s="726">
        <f>IFERROR(AQ104/AQ50,1)</f>
        <v>1</v>
      </c>
      <c r="AR111" s="726">
        <f>IFERROR(AR104/AR50,1)</f>
        <v>1</v>
      </c>
      <c r="AS111" s="726">
        <f>IFERROR(AS104/AS50,1)</f>
        <v>1</v>
      </c>
      <c r="AT111" s="726">
        <f>IFERROR(AT104/AT50,1)</f>
        <v>1</v>
      </c>
      <c r="AU111" s="726">
        <f>IFERROR(AU104/AU50,1)</f>
        <v>1</v>
      </c>
      <c r="AV111" s="726">
        <f>IFERROR(AV104/AV50,1)</f>
        <v>1</v>
      </c>
      <c r="AW111" s="726">
        <f>IFERROR(AW104/AW50,1)</f>
        <v>1</v>
      </c>
      <c r="AX111" s="726">
        <f>IFERROR(AX104/AX50,1)</f>
        <v>1</v>
      </c>
      <c r="AY111" s="726">
        <f>IFERROR(AY104/AY50,1)</f>
        <v>1</v>
      </c>
      <c r="AZ111" s="726">
        <f>IFERROR(AZ104/AZ50,1)</f>
        <v>1</v>
      </c>
      <c r="BA111" s="726">
        <f>IFERROR(BA104/BA50,1)</f>
        <v>1</v>
      </c>
      <c r="BB111" s="726">
        <f>IFERROR(BB104/BB50,1)</f>
        <v>1</v>
      </c>
      <c r="BC111" s="726">
        <f>IFERROR(BC104/BC50,1)</f>
        <v>1</v>
      </c>
      <c r="BD111" s="726">
        <f>IFERROR(BD104/BD50,1)</f>
        <v>1</v>
      </c>
      <c r="BE111" s="726">
        <f>IFERROR(BE104/BE50,1)</f>
        <v>1</v>
      </c>
      <c r="BF111" s="726">
        <f>IFERROR(BF104/BF50,1)</f>
        <v>1</v>
      </c>
      <c r="BG111" s="726">
        <f>IFERROR(BG104/BG50,1)</f>
        <v>1</v>
      </c>
      <c r="BH111" s="726">
        <f>IFERROR(BH104/BH50,1)</f>
        <v>1</v>
      </c>
      <c r="BI111" s="726">
        <f>IFERROR(BI104/BI50,1)</f>
        <v>1</v>
      </c>
      <c r="BJ111" s="726">
        <f>IFERROR(BJ104/BJ50,1)</f>
        <v>1</v>
      </c>
      <c r="BK111" s="726">
        <f>IFERROR(BK104/BK50,1)</f>
        <v>1</v>
      </c>
      <c r="BL111" s="726">
        <f>IFERROR(BL104/BL50,1)</f>
        <v>1</v>
      </c>
      <c r="BM111" s="726">
        <f>IFERROR(BM104/BM50,1)</f>
        <v>1</v>
      </c>
      <c r="BN111" s="726">
        <f>IFERROR(BN104/BN50,1)</f>
        <v>1</v>
      </c>
      <c r="BO111" s="726">
        <f>IFERROR(BO104/BO50,1)</f>
        <v>1</v>
      </c>
      <c r="BP111" s="726">
        <f>IFERROR(BP104/BP50,1)</f>
        <v>1</v>
      </c>
      <c r="BQ111" s="726">
        <f>IFERROR(BQ104/BQ50,1)</f>
        <v>1</v>
      </c>
      <c r="BR111" s="726">
        <f>IFERROR(BR104/BR50,1)</f>
        <v>1</v>
      </c>
      <c r="BS111" s="726">
        <f>IFERROR(BS104/BS50,1)</f>
        <v>1</v>
      </c>
      <c r="BT111" s="726">
        <f>IFERROR(BT104/BT50,1)</f>
        <v>1</v>
      </c>
      <c r="BU111" s="726">
        <f>IFERROR(BU104/BU50,1)</f>
        <v>1</v>
      </c>
      <c r="BV111" s="726">
        <f>IFERROR(BV104/BV50,1)</f>
        <v>1</v>
      </c>
      <c r="BW111" s="726">
        <f>IFERROR(BW104/BW50,1)</f>
        <v>1</v>
      </c>
      <c r="BX111" s="726">
        <f>IFERROR(BX104/BX50,1)</f>
        <v>1</v>
      </c>
      <c r="BY111" s="726">
        <f>IFERROR(BY104/BY50,1)</f>
        <v>1</v>
      </c>
      <c r="BZ111" s="726">
        <f>IFERROR(BZ104/BZ50,1)</f>
        <v>1</v>
      </c>
      <c r="CA111" s="726">
        <f>IFERROR(CA104/CA50,1)</f>
        <v>1</v>
      </c>
      <c r="CB111" s="726">
        <f>IFERROR(CB104/CB50,1)</f>
        <v>1</v>
      </c>
      <c r="CC111" s="726">
        <f>IFERROR(CC104/CC50,1)</f>
        <v>1</v>
      </c>
      <c r="CD111" s="726">
        <f>IFERROR(CD104/CD50,1)</f>
        <v>1</v>
      </c>
      <c r="CE111" s="726">
        <f>IFERROR(CE104/CE50,1)</f>
        <v>1</v>
      </c>
      <c r="CF111" s="726">
        <f>IFERROR(CF104/CF50,1)</f>
        <v>1</v>
      </c>
      <c r="CG111" s="726">
        <f>IFERROR(CG104/CG50,1)</f>
        <v>1</v>
      </c>
      <c r="CH111" s="726">
        <f>IFERROR(CH104/CH50,1)</f>
        <v>1</v>
      </c>
      <c r="CI111" s="726">
        <f>IFERROR(CI104/CI50,1)</f>
        <v>1</v>
      </c>
      <c r="CJ111" s="726">
        <f>IFERROR(CJ104/CJ50,1)</f>
        <v>1</v>
      </c>
      <c r="CK111" s="726">
        <f>IFERROR(CK104/CK50,1)</f>
        <v>1</v>
      </c>
      <c r="CL111" s="726">
        <f>IFERROR(CL104/CL50,1)</f>
        <v>1</v>
      </c>
      <c r="CM111" s="726">
        <f>IFERROR(CM104/CM50,1)</f>
        <v>1</v>
      </c>
      <c r="CN111" s="726">
        <f>IFERROR(CN104/CN50,1)</f>
        <v>1</v>
      </c>
      <c r="CO111" s="726">
        <f>IFERROR(CO104/CO50,1)</f>
        <v>1</v>
      </c>
      <c r="CP111" s="726">
        <f>IFERROR(CP104/CP50,1)</f>
        <v>1</v>
      </c>
      <c r="CQ111" s="726">
        <f>IFERROR(CQ104/CQ50,1)</f>
        <v>1</v>
      </c>
      <c r="CR111" s="726">
        <f>IFERROR(CR104/CR50,1)</f>
        <v>1</v>
      </c>
      <c r="CS111" s="726">
        <f>IFERROR(CS104/CS50,1)</f>
        <v>1</v>
      </c>
      <c r="CT111" s="726">
        <f>IFERROR(CT104/CT50,1)</f>
        <v>1</v>
      </c>
      <c r="CU111" s="726">
        <f>IFERROR(CU104/CU50,1)</f>
        <v>1</v>
      </c>
      <c r="CV111" s="726">
        <f>IFERROR(CV104/CV50,1)</f>
        <v>1</v>
      </c>
      <c r="CW111" s="726">
        <f>IFERROR(CW104/CW50,1)</f>
        <v>1</v>
      </c>
      <c r="CX111" s="726">
        <f>IFERROR(CX104/CX50,1)</f>
        <v>1</v>
      </c>
      <c r="CY111" s="726">
        <f>IFERROR(CY104/CY50,1)</f>
        <v>1</v>
      </c>
    </row>
    <row r="112" spans="1:103" hidden="1">
      <c r="A112" s="130"/>
      <c r="B112" s="269" t="s">
        <v>3394</v>
      </c>
      <c r="C112" s="343"/>
      <c r="D112" s="726">
        <f>IFERROR(D105/D50,1)</f>
        <v>1</v>
      </c>
      <c r="E112" s="726">
        <f>IFERROR(E105/E50,1)</f>
        <v>1</v>
      </c>
      <c r="F112" s="726">
        <f>IFERROR(F105/F50,1)</f>
        <v>1</v>
      </c>
      <c r="G112" s="726">
        <f>IFERROR(G105/G50,1)</f>
        <v>1</v>
      </c>
      <c r="H112" s="726">
        <f>IFERROR(H105/H50,1)</f>
        <v>1</v>
      </c>
      <c r="I112" s="726">
        <f>IFERROR(I105/I50,1)</f>
        <v>1</v>
      </c>
      <c r="J112" s="726">
        <f>IFERROR(J105/J50,1)</f>
        <v>1</v>
      </c>
      <c r="K112" s="726">
        <f>IFERROR(K105/K50,1)</f>
        <v>1</v>
      </c>
      <c r="L112" s="726">
        <f>IFERROR(L105/L50,1)</f>
        <v>1</v>
      </c>
      <c r="M112" s="726">
        <f>IFERROR(M105/M50,1)</f>
        <v>1</v>
      </c>
      <c r="N112" s="726">
        <f>IFERROR(N105/N50,1)</f>
        <v>1</v>
      </c>
      <c r="O112" s="726">
        <f>IFERROR(O105/O50,1)</f>
        <v>1</v>
      </c>
      <c r="P112" s="726">
        <f>IFERROR(P105/P50,1)</f>
        <v>1</v>
      </c>
      <c r="Q112" s="726">
        <f>IFERROR(Q105/Q50,1)</f>
        <v>1</v>
      </c>
      <c r="R112" s="726">
        <f>IFERROR(R105/R50,1)</f>
        <v>1</v>
      </c>
      <c r="S112" s="726">
        <f>IFERROR(S105/S50,1)</f>
        <v>1</v>
      </c>
      <c r="T112" s="726">
        <f>IFERROR(T105/T50,1)</f>
        <v>1</v>
      </c>
      <c r="U112" s="726">
        <f>IFERROR(U105/U50,1)</f>
        <v>1</v>
      </c>
      <c r="V112" s="726">
        <f>IFERROR(V105/V50,1)</f>
        <v>1</v>
      </c>
      <c r="W112" s="726">
        <f>IFERROR(W105/W50,1)</f>
        <v>1</v>
      </c>
      <c r="X112" s="726">
        <f>IFERROR(X105/X50,1)</f>
        <v>1</v>
      </c>
      <c r="Y112" s="726">
        <f>IFERROR(Y105/Y50,1)</f>
        <v>1</v>
      </c>
      <c r="Z112" s="726">
        <f>IFERROR(Z105/Z50,1)</f>
        <v>1</v>
      </c>
      <c r="AA112" s="726">
        <f>IFERROR(AA105/AA50,1)</f>
        <v>1</v>
      </c>
      <c r="AB112" s="726">
        <f>IFERROR(AB105/AB50,1)</f>
        <v>1</v>
      </c>
      <c r="AC112" s="726">
        <f>IFERROR(AC105/AC50,1)</f>
        <v>1</v>
      </c>
      <c r="AD112" s="726">
        <f>IFERROR(AD105/AD50,1)</f>
        <v>1</v>
      </c>
      <c r="AE112" s="726">
        <f>IFERROR(AE105/AE50,1)</f>
        <v>1</v>
      </c>
      <c r="AF112" s="726">
        <f>IFERROR(AF105/AF50,1)</f>
        <v>1</v>
      </c>
      <c r="AG112" s="726">
        <f>IFERROR(AG105/AG50,1)</f>
        <v>1</v>
      </c>
      <c r="AH112" s="726">
        <f>IFERROR(AH105/AH50,1)</f>
        <v>1</v>
      </c>
      <c r="AI112" s="726">
        <f>IFERROR(AI105/AI50,1)</f>
        <v>1</v>
      </c>
      <c r="AJ112" s="726">
        <f>IFERROR(AJ105/AJ50,1)</f>
        <v>1</v>
      </c>
      <c r="AK112" s="726">
        <f>IFERROR(AK105/AK50,1)</f>
        <v>1</v>
      </c>
      <c r="AL112" s="726">
        <f>IFERROR(AL105/AL50,1)</f>
        <v>1</v>
      </c>
      <c r="AM112" s="726">
        <f>IFERROR(AM105/AM50,1)</f>
        <v>1</v>
      </c>
      <c r="AN112" s="726">
        <f>IFERROR(AN105/AN50,1)</f>
        <v>1</v>
      </c>
      <c r="AO112" s="726">
        <f>IFERROR(AO105/AO50,1)</f>
        <v>1</v>
      </c>
      <c r="AP112" s="726">
        <f>IFERROR(AP105/AP50,1)</f>
        <v>1</v>
      </c>
      <c r="AQ112" s="726">
        <f>IFERROR(AQ105/AQ50,1)</f>
        <v>1</v>
      </c>
      <c r="AR112" s="726">
        <f>IFERROR(AR105/AR50,1)</f>
        <v>1</v>
      </c>
      <c r="AS112" s="726">
        <f>IFERROR(AS105/AS50,1)</f>
        <v>1</v>
      </c>
      <c r="AT112" s="726">
        <f>IFERROR(AT105/AT50,1)</f>
        <v>1</v>
      </c>
      <c r="AU112" s="726">
        <f>IFERROR(AU105/AU50,1)</f>
        <v>1</v>
      </c>
      <c r="AV112" s="726">
        <f>IFERROR(AV105/AV50,1)</f>
        <v>1</v>
      </c>
      <c r="AW112" s="726">
        <f>IFERROR(AW105/AW50,1)</f>
        <v>1</v>
      </c>
      <c r="AX112" s="726">
        <f>IFERROR(AX105/AX50,1)</f>
        <v>1</v>
      </c>
      <c r="AY112" s="726">
        <f>IFERROR(AY105/AY50,1)</f>
        <v>1</v>
      </c>
      <c r="AZ112" s="726">
        <f>IFERROR(AZ105/AZ50,1)</f>
        <v>1</v>
      </c>
      <c r="BA112" s="726">
        <f>IFERROR(BA105/BA50,1)</f>
        <v>1</v>
      </c>
      <c r="BB112" s="726">
        <f>IFERROR(BB105/BB50,1)</f>
        <v>1</v>
      </c>
      <c r="BC112" s="726">
        <f>IFERROR(BC105/BC50,1)</f>
        <v>1</v>
      </c>
      <c r="BD112" s="726">
        <f>IFERROR(BD105/BD50,1)</f>
        <v>1</v>
      </c>
      <c r="BE112" s="726">
        <f>IFERROR(BE105/BE50,1)</f>
        <v>1</v>
      </c>
      <c r="BF112" s="726">
        <f>IFERROR(BF105/BF50,1)</f>
        <v>1</v>
      </c>
      <c r="BG112" s="726">
        <f>IFERROR(BG105/BG50,1)</f>
        <v>1</v>
      </c>
      <c r="BH112" s="726">
        <f>IFERROR(BH105/BH50,1)</f>
        <v>1</v>
      </c>
      <c r="BI112" s="726">
        <f>IFERROR(BI105/BI50,1)</f>
        <v>1</v>
      </c>
      <c r="BJ112" s="726">
        <f>IFERROR(BJ105/BJ50,1)</f>
        <v>1</v>
      </c>
      <c r="BK112" s="726">
        <f>IFERROR(BK105/BK50,1)</f>
        <v>1</v>
      </c>
      <c r="BL112" s="726">
        <f>IFERROR(BL105/BL50,1)</f>
        <v>1</v>
      </c>
      <c r="BM112" s="726">
        <f>IFERROR(BM105/BM50,1)</f>
        <v>1</v>
      </c>
      <c r="BN112" s="726">
        <f>IFERROR(BN105/BN50,1)</f>
        <v>1</v>
      </c>
      <c r="BO112" s="726">
        <f>IFERROR(BO105/BO50,1)</f>
        <v>1</v>
      </c>
      <c r="BP112" s="726">
        <f>IFERROR(BP105/BP50,1)</f>
        <v>1</v>
      </c>
      <c r="BQ112" s="726">
        <f>IFERROR(BQ105/BQ50,1)</f>
        <v>1</v>
      </c>
      <c r="BR112" s="726">
        <f>IFERROR(BR105/BR50,1)</f>
        <v>1</v>
      </c>
      <c r="BS112" s="726">
        <f>IFERROR(BS105/BS50,1)</f>
        <v>1</v>
      </c>
      <c r="BT112" s="726">
        <f>IFERROR(BT105/BT50,1)</f>
        <v>1</v>
      </c>
      <c r="BU112" s="726">
        <f>IFERROR(BU105/BU50,1)</f>
        <v>1</v>
      </c>
      <c r="BV112" s="726">
        <f>IFERROR(BV105/BV50,1)</f>
        <v>1</v>
      </c>
      <c r="BW112" s="726">
        <f>IFERROR(BW105/BW50,1)</f>
        <v>1</v>
      </c>
      <c r="BX112" s="726">
        <f>IFERROR(BX105/BX50,1)</f>
        <v>1</v>
      </c>
      <c r="BY112" s="726">
        <f>IFERROR(BY105/BY50,1)</f>
        <v>1</v>
      </c>
      <c r="BZ112" s="726">
        <f>IFERROR(BZ105/BZ50,1)</f>
        <v>1</v>
      </c>
      <c r="CA112" s="726">
        <f>IFERROR(CA105/CA50,1)</f>
        <v>1</v>
      </c>
      <c r="CB112" s="726">
        <f>IFERROR(CB105/CB50,1)</f>
        <v>1</v>
      </c>
      <c r="CC112" s="726">
        <f>IFERROR(CC105/CC50,1)</f>
        <v>1</v>
      </c>
      <c r="CD112" s="726">
        <f>IFERROR(CD105/CD50,1)</f>
        <v>1</v>
      </c>
      <c r="CE112" s="726">
        <f>IFERROR(CE105/CE50,1)</f>
        <v>1</v>
      </c>
      <c r="CF112" s="726">
        <f>IFERROR(CF105/CF50,1)</f>
        <v>1</v>
      </c>
      <c r="CG112" s="726">
        <f>IFERROR(CG105/CG50,1)</f>
        <v>1</v>
      </c>
      <c r="CH112" s="726">
        <f>IFERROR(CH105/CH50,1)</f>
        <v>1</v>
      </c>
      <c r="CI112" s="726">
        <f>IFERROR(CI105/CI50,1)</f>
        <v>1</v>
      </c>
      <c r="CJ112" s="726">
        <f>IFERROR(CJ105/CJ50,1)</f>
        <v>1</v>
      </c>
      <c r="CK112" s="726">
        <f>IFERROR(CK105/CK50,1)</f>
        <v>1</v>
      </c>
      <c r="CL112" s="726">
        <f>IFERROR(CL105/CL50,1)</f>
        <v>1</v>
      </c>
      <c r="CM112" s="726">
        <f>IFERROR(CM105/CM50,1)</f>
        <v>1</v>
      </c>
      <c r="CN112" s="726">
        <f>IFERROR(CN105/CN50,1)</f>
        <v>1</v>
      </c>
      <c r="CO112" s="726">
        <f>IFERROR(CO105/CO50,1)</f>
        <v>1</v>
      </c>
      <c r="CP112" s="726">
        <f>IFERROR(CP105/CP50,1)</f>
        <v>1</v>
      </c>
      <c r="CQ112" s="726">
        <f>IFERROR(CQ105/CQ50,1)</f>
        <v>1</v>
      </c>
      <c r="CR112" s="726">
        <f>IFERROR(CR105/CR50,1)</f>
        <v>1</v>
      </c>
      <c r="CS112" s="726">
        <f>IFERROR(CS105/CS50,1)</f>
        <v>1</v>
      </c>
      <c r="CT112" s="726">
        <f>IFERROR(CT105/CT50,1)</f>
        <v>1</v>
      </c>
      <c r="CU112" s="726">
        <f>IFERROR(CU105/CU50,1)</f>
        <v>1</v>
      </c>
      <c r="CV112" s="726">
        <f>IFERROR(CV105/CV50,1)</f>
        <v>1</v>
      </c>
      <c r="CW112" s="726">
        <f>IFERROR(CW105/CW50,1)</f>
        <v>1</v>
      </c>
      <c r="CX112" s="726">
        <f>IFERROR(CX105/CX50,1)</f>
        <v>1</v>
      </c>
      <c r="CY112" s="726">
        <f>IFERROR(CY105/CY50,1)</f>
        <v>1</v>
      </c>
    </row>
    <row r="113" spans="1:103" hidden="1">
      <c r="B113" s="199"/>
    </row>
    <row r="114" spans="1:103" hidden="1">
      <c r="B114" s="199"/>
    </row>
    <row r="115" spans="1:103" hidden="1">
      <c r="B115" s="199"/>
    </row>
    <row r="116" spans="1:103">
      <c r="B116" s="199"/>
    </row>
    <row r="117" spans="1:103">
      <c r="B117" s="199"/>
    </row>
    <row r="118" spans="1:103" ht="24" thickBot="1">
      <c r="A118" s="82" t="s">
        <v>3398</v>
      </c>
      <c r="B118" s="82"/>
      <c r="C118" s="82"/>
      <c r="D118" s="82"/>
      <c r="E118" s="82"/>
      <c r="F118" s="82"/>
      <c r="G118" s="82"/>
      <c r="H118" s="82"/>
      <c r="I118" s="82"/>
      <c r="J118" s="82"/>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row>
    <row r="119" spans="1:103" ht="13.5" thickTop="1">
      <c r="A119" s="733"/>
      <c r="B119" s="727"/>
      <c r="C119" s="727"/>
      <c r="D119" s="727"/>
      <c r="E119" s="727"/>
      <c r="F119" s="727"/>
      <c r="G119" s="727"/>
      <c r="H119" s="727"/>
      <c r="I119" s="727"/>
      <c r="J119" s="728"/>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row>
    <row r="120" spans="1:103">
      <c r="A120" s="734"/>
      <c r="B120" s="729"/>
      <c r="C120" s="729"/>
      <c r="D120" s="729"/>
      <c r="E120" s="729"/>
      <c r="F120" s="729"/>
      <c r="G120" s="729"/>
      <c r="H120" s="729"/>
      <c r="I120" s="729"/>
      <c r="J120" s="73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row>
    <row r="121" spans="1:103">
      <c r="A121" s="734"/>
      <c r="B121" s="729"/>
      <c r="C121" s="729"/>
      <c r="D121" s="729"/>
      <c r="E121" s="729"/>
      <c r="F121" s="729"/>
      <c r="G121" s="729"/>
      <c r="H121" s="729"/>
      <c r="I121" s="729"/>
      <c r="J121" s="730"/>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row>
    <row r="122" spans="1:103">
      <c r="A122" s="734"/>
      <c r="B122" s="729"/>
      <c r="C122" s="729"/>
      <c r="D122" s="729"/>
      <c r="E122" s="729"/>
      <c r="F122" s="729"/>
      <c r="G122" s="729"/>
      <c r="H122" s="729"/>
      <c r="I122" s="729"/>
      <c r="J122" s="730"/>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row>
    <row r="123" spans="1:103">
      <c r="A123" s="734"/>
      <c r="B123" s="729"/>
      <c r="C123" s="729"/>
      <c r="D123" s="729"/>
      <c r="E123" s="729"/>
      <c r="F123" s="729"/>
      <c r="G123" s="729"/>
      <c r="H123" s="729"/>
      <c r="I123" s="729"/>
      <c r="J123" s="730"/>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row>
    <row r="124" spans="1:103">
      <c r="A124" s="734"/>
      <c r="B124" s="729"/>
      <c r="C124" s="729"/>
      <c r="D124" s="729"/>
      <c r="E124" s="729"/>
      <c r="F124" s="729"/>
      <c r="G124" s="729"/>
      <c r="H124" s="729"/>
      <c r="I124" s="729"/>
      <c r="J124" s="730"/>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row>
    <row r="125" spans="1:103">
      <c r="A125" s="734"/>
      <c r="B125" s="729"/>
      <c r="C125" s="729"/>
      <c r="D125" s="729"/>
      <c r="E125" s="729"/>
      <c r="F125" s="729"/>
      <c r="G125" s="729"/>
      <c r="H125" s="729"/>
      <c r="I125" s="729"/>
      <c r="J125" s="730"/>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row>
    <row r="126" spans="1:103">
      <c r="A126" s="735"/>
      <c r="B126" s="731"/>
      <c r="C126" s="731"/>
      <c r="D126" s="731"/>
      <c r="E126" s="731"/>
      <c r="F126" s="731"/>
      <c r="G126" s="731"/>
      <c r="H126" s="731"/>
      <c r="I126" s="731"/>
      <c r="J126" s="732"/>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row>
    <row r="127" spans="1:103">
      <c r="A127" s="130"/>
      <c r="B127" s="130"/>
      <c r="C127" s="343"/>
      <c r="D127" s="343"/>
      <c r="E127" s="343"/>
      <c r="F127" s="343"/>
      <c r="G127" s="343"/>
      <c r="H127" s="343"/>
      <c r="I127" s="343"/>
      <c r="J127" s="343"/>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row>
    <row r="128" spans="1:103">
      <c r="A128" s="130"/>
      <c r="B128" s="130"/>
      <c r="C128" s="343"/>
      <c r="D128" s="343"/>
      <c r="E128" s="343"/>
      <c r="F128" s="343"/>
      <c r="G128" s="343"/>
      <c r="H128" s="343"/>
      <c r="I128" s="343"/>
      <c r="J128" s="343"/>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row>
    <row r="129" spans="1:12" ht="23.25">
      <c r="A129" s="539" t="s">
        <v>3365</v>
      </c>
      <c r="B129" s="130"/>
      <c r="C129" s="343"/>
      <c r="D129" s="343"/>
      <c r="E129" s="343"/>
      <c r="F129" s="343"/>
      <c r="G129" s="343"/>
      <c r="H129" s="343"/>
      <c r="I129" s="343"/>
      <c r="J129" s="343"/>
      <c r="K129" s="343"/>
      <c r="L129" s="343"/>
    </row>
    <row r="130" spans="1:12">
      <c r="A130" s="130"/>
      <c r="B130" s="130"/>
      <c r="C130" s="343"/>
      <c r="D130" s="343"/>
      <c r="E130" s="343"/>
      <c r="F130" s="343"/>
      <c r="G130" s="343"/>
      <c r="H130" s="343"/>
      <c r="I130" s="343"/>
      <c r="J130" s="343"/>
      <c r="K130" s="343"/>
      <c r="L130" s="343"/>
    </row>
    <row r="131" spans="1:12">
      <c r="A131" s="130"/>
      <c r="B131" s="130"/>
      <c r="C131" s="343"/>
      <c r="D131" s="343"/>
      <c r="E131" s="343"/>
      <c r="F131" s="343"/>
      <c r="G131" s="343"/>
      <c r="H131" s="343"/>
      <c r="I131" s="343"/>
      <c r="J131" s="343"/>
      <c r="K131" s="343"/>
      <c r="L131" s="343"/>
    </row>
    <row r="132" spans="1:12">
      <c r="A132" s="130"/>
      <c r="B132" s="130"/>
      <c r="C132" s="343"/>
      <c r="D132" s="343"/>
      <c r="E132" s="343"/>
      <c r="F132" s="343"/>
      <c r="G132" s="343"/>
      <c r="H132" s="343"/>
      <c r="I132" s="343"/>
      <c r="J132" s="343"/>
      <c r="K132" s="343"/>
      <c r="L132" s="343"/>
    </row>
    <row r="133" spans="1:12">
      <c r="A133" s="130"/>
      <c r="B133" s="130"/>
      <c r="C133" s="343"/>
      <c r="D133" s="343"/>
      <c r="E133" s="343"/>
      <c r="F133" s="343"/>
      <c r="G133" s="343"/>
      <c r="H133" s="343"/>
      <c r="I133" s="343"/>
      <c r="J133" s="343"/>
      <c r="K133" s="343"/>
      <c r="L133" s="343"/>
    </row>
    <row r="134" spans="1:12">
      <c r="A134" s="130"/>
      <c r="B134" s="130"/>
      <c r="C134" s="343"/>
      <c r="D134" s="343"/>
      <c r="E134" s="343"/>
      <c r="F134" s="343"/>
      <c r="G134" s="343"/>
      <c r="H134" s="343"/>
      <c r="I134" s="343"/>
      <c r="J134" s="343"/>
      <c r="K134" s="343"/>
      <c r="L134" s="343"/>
    </row>
    <row r="135" spans="1:12">
      <c r="A135" s="130"/>
      <c r="B135" s="130"/>
      <c r="C135" s="343"/>
      <c r="D135" s="343"/>
      <c r="E135" s="343"/>
      <c r="F135" s="343"/>
      <c r="G135" s="343"/>
      <c r="H135" s="343"/>
      <c r="I135" s="343"/>
      <c r="J135" s="343"/>
      <c r="K135" s="343"/>
      <c r="L135" s="343"/>
    </row>
    <row r="138" spans="1:12">
      <c r="A138" s="199"/>
    </row>
    <row r="139" spans="1:12">
      <c r="B139" s="199"/>
    </row>
  </sheetData>
  <sheetProtection selectLockedCells="1"/>
  <mergeCells count="108">
    <mergeCell ref="A119:J126"/>
    <mergeCell ref="A18:H18"/>
    <mergeCell ref="A101:C101"/>
    <mergeCell ref="A108:C108"/>
    <mergeCell ref="A65:C65"/>
    <mergeCell ref="CY23:CY25"/>
    <mergeCell ref="CT23:CT25"/>
    <mergeCell ref="CU23:CU25"/>
    <mergeCell ref="CV23:CV25"/>
    <mergeCell ref="CW23:CW25"/>
    <mergeCell ref="CX23:CX25"/>
    <mergeCell ref="CO23:CO25"/>
    <mergeCell ref="CP23:CP25"/>
    <mergeCell ref="CQ23:CQ25"/>
    <mergeCell ref="CR23:CR25"/>
    <mergeCell ref="CS23:CS25"/>
    <mergeCell ref="CJ23:CJ25"/>
    <mergeCell ref="CK23:CK25"/>
    <mergeCell ref="CL23:CL25"/>
    <mergeCell ref="CM23:CM25"/>
    <mergeCell ref="CN23:CN25"/>
    <mergeCell ref="CE23:CE25"/>
    <mergeCell ref="CF23:CF25"/>
    <mergeCell ref="CG23:CG25"/>
    <mergeCell ref="CH23:CH25"/>
    <mergeCell ref="CI23:CI25"/>
    <mergeCell ref="BZ23:BZ25"/>
    <mergeCell ref="CA23:CA25"/>
    <mergeCell ref="CB23:CB25"/>
    <mergeCell ref="CC23:CC25"/>
    <mergeCell ref="CD23:CD25"/>
    <mergeCell ref="BU23:BU25"/>
    <mergeCell ref="BV23:BV25"/>
    <mergeCell ref="BW23:BW25"/>
    <mergeCell ref="BX23:BX25"/>
    <mergeCell ref="BY23:BY25"/>
    <mergeCell ref="BD23:BD25"/>
    <mergeCell ref="BE23:BE25"/>
    <mergeCell ref="BP23:BP25"/>
    <mergeCell ref="BQ23:BQ25"/>
    <mergeCell ref="BR23:BR25"/>
    <mergeCell ref="BS23:BS25"/>
    <mergeCell ref="BT23:BT25"/>
    <mergeCell ref="BK23:BK25"/>
    <mergeCell ref="BL23:BL25"/>
    <mergeCell ref="BM23:BM25"/>
    <mergeCell ref="BN23:BN25"/>
    <mergeCell ref="BO23:BO25"/>
    <mergeCell ref="N23:N25"/>
    <mergeCell ref="C23:C25"/>
    <mergeCell ref="D23:D25"/>
    <mergeCell ref="E23:E25"/>
    <mergeCell ref="F23:F25"/>
    <mergeCell ref="G23:G25"/>
    <mergeCell ref="H23:H25"/>
    <mergeCell ref="I23:I25"/>
    <mergeCell ref="J23:J25"/>
    <mergeCell ref="K23:K25"/>
    <mergeCell ref="L23:L25"/>
    <mergeCell ref="M23:M25"/>
    <mergeCell ref="Z23:Z25"/>
    <mergeCell ref="O23:O25"/>
    <mergeCell ref="P23:P25"/>
    <mergeCell ref="Q23:Q25"/>
    <mergeCell ref="R23:R25"/>
    <mergeCell ref="S23:S25"/>
    <mergeCell ref="T23:T25"/>
    <mergeCell ref="U23:U25"/>
    <mergeCell ref="V23:V25"/>
    <mergeCell ref="W23:W25"/>
    <mergeCell ref="X23:X25"/>
    <mergeCell ref="Y23:Y25"/>
    <mergeCell ref="AL23:AL25"/>
    <mergeCell ref="AA23:AA25"/>
    <mergeCell ref="AB23:AB25"/>
    <mergeCell ref="AC23:AC25"/>
    <mergeCell ref="AD23:AD25"/>
    <mergeCell ref="AE23:AE25"/>
    <mergeCell ref="AF23:AF25"/>
    <mergeCell ref="AG23:AG25"/>
    <mergeCell ref="AH23:AH25"/>
    <mergeCell ref="AI23:AI25"/>
    <mergeCell ref="AJ23:AJ25"/>
    <mergeCell ref="AK23:AK25"/>
    <mergeCell ref="DA23:DA25"/>
    <mergeCell ref="AM23:AM25"/>
    <mergeCell ref="AN23:AN25"/>
    <mergeCell ref="AO23:AO25"/>
    <mergeCell ref="AP23:AP25"/>
    <mergeCell ref="AQ23:AQ25"/>
    <mergeCell ref="CZ23:CZ25"/>
    <mergeCell ref="AR23:AR25"/>
    <mergeCell ref="AS23:AS25"/>
    <mergeCell ref="AT23:AT25"/>
    <mergeCell ref="AU23:AU25"/>
    <mergeCell ref="AV23:AV25"/>
    <mergeCell ref="AW23:AW25"/>
    <mergeCell ref="AX23:AX25"/>
    <mergeCell ref="AY23:AY25"/>
    <mergeCell ref="AZ23:AZ25"/>
    <mergeCell ref="BF23:BF25"/>
    <mergeCell ref="BG23:BG25"/>
    <mergeCell ref="BH23:BH25"/>
    <mergeCell ref="BI23:BI25"/>
    <mergeCell ref="BJ23:BJ25"/>
    <mergeCell ref="BA23:BA25"/>
    <mergeCell ref="BB23:BB25"/>
    <mergeCell ref="BC23:BC25"/>
  </mergeCells>
  <printOptions horizontalCentered="1"/>
  <pageMargins left="0.5" right="0.5" top="0.75" bottom="0.75" header="0.5" footer="0.5"/>
  <pageSetup paperSize="5" scale="90" orientation="landscape" horizontalDpi="4294967292" r:id="rId1"/>
  <headerFooter alignWithMargins="0">
    <oddHeader>&amp;R&amp;D</oddHeader>
    <oddFooter>&amp;C&amp;F  &amp;A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7:J32"/>
  <sheetViews>
    <sheetView showGridLines="0" zoomScale="80" zoomScaleNormal="80" workbookViewId="0">
      <selection activeCell="E40" sqref="E40"/>
    </sheetView>
  </sheetViews>
  <sheetFormatPr defaultRowHeight="12.75"/>
  <cols>
    <col min="2" max="2" width="47.85546875" customWidth="1"/>
    <col min="3" max="3" width="13.5703125" customWidth="1"/>
    <col min="4" max="4" width="27.5703125" style="37" customWidth="1"/>
    <col min="5" max="5" width="15.140625" style="37" customWidth="1"/>
    <col min="6" max="6" width="146.28515625" customWidth="1"/>
  </cols>
  <sheetData>
    <row r="7" spans="1:10" ht="27.75">
      <c r="A7" s="358" t="s">
        <v>2954</v>
      </c>
      <c r="B7" s="288"/>
      <c r="C7" s="288"/>
      <c r="D7" s="288"/>
      <c r="E7" s="288"/>
      <c r="F7" s="288"/>
      <c r="G7" s="288"/>
      <c r="H7" s="288"/>
      <c r="I7" s="288"/>
      <c r="J7" s="288"/>
    </row>
    <row r="8" spans="1:10" ht="27.75">
      <c r="A8" s="358" t="s">
        <v>194</v>
      </c>
      <c r="B8" s="288"/>
      <c r="C8" s="288"/>
      <c r="D8" s="288"/>
      <c r="E8" s="288"/>
      <c r="F8" s="288"/>
    </row>
    <row r="9" spans="1:10" ht="18">
      <c r="A9" s="359" t="str">
        <f>'Svc Line Rev (1)'!A9</f>
        <v>Fiscal Year 2025 (July 1, 2024 through June 30, 2025)</v>
      </c>
      <c r="B9" s="359"/>
      <c r="C9" s="359"/>
      <c r="D9" s="359"/>
      <c r="E9" s="359"/>
      <c r="F9" s="359"/>
    </row>
    <row r="10" spans="1:10" ht="18" hidden="1">
      <c r="A10" s="359">
        <f>'Svc Line Rev (1)'!D32</f>
        <v>0</v>
      </c>
      <c r="B10" s="363"/>
      <c r="C10" s="363"/>
      <c r="D10" s="363"/>
      <c r="E10" s="363"/>
      <c r="F10" s="363"/>
    </row>
    <row r="13" spans="1:10">
      <c r="A13" s="265" t="s">
        <v>2942</v>
      </c>
      <c r="B13" s="177"/>
      <c r="C13" s="177"/>
      <c r="D13" s="177"/>
      <c r="E13" s="178"/>
    </row>
    <row r="14" spans="1:10">
      <c r="A14" s="267" t="s">
        <v>2945</v>
      </c>
      <c r="B14" s="273"/>
      <c r="C14" s="117"/>
      <c r="D14" s="117"/>
      <c r="E14" s="119"/>
    </row>
    <row r="15" spans="1:10">
      <c r="A15" s="267" t="s">
        <v>3221</v>
      </c>
      <c r="B15" s="273"/>
      <c r="C15" s="117"/>
      <c r="D15" s="117"/>
      <c r="E15" s="119"/>
    </row>
    <row r="16" spans="1:10">
      <c r="A16" s="488" t="s">
        <v>3301</v>
      </c>
      <c r="B16" s="120"/>
      <c r="C16" s="120"/>
      <c r="D16" s="120"/>
      <c r="E16" s="121"/>
    </row>
    <row r="17" spans="1:9">
      <c r="A17" s="125"/>
      <c r="B17" s="1"/>
      <c r="C17" s="1"/>
      <c r="D17" s="39"/>
      <c r="E17" s="39"/>
    </row>
    <row r="19" spans="1:9" ht="23.25" customHeight="1" thickBot="1">
      <c r="A19" s="82" t="s">
        <v>85</v>
      </c>
      <c r="B19" s="82"/>
      <c r="C19" s="82"/>
      <c r="D19" s="82"/>
      <c r="E19" s="82"/>
      <c r="F19" s="82"/>
    </row>
    <row r="20" spans="1:9" ht="13.5" thickTop="1">
      <c r="A20" s="122" t="s">
        <v>192</v>
      </c>
      <c r="B20" s="274"/>
      <c r="C20" s="276" t="s">
        <v>110</v>
      </c>
      <c r="D20" s="276" t="s">
        <v>3</v>
      </c>
      <c r="E20" s="398" t="s">
        <v>2946</v>
      </c>
      <c r="F20" s="275" t="s">
        <v>3222</v>
      </c>
    </row>
    <row r="21" spans="1:9">
      <c r="A21" s="123">
        <v>571100</v>
      </c>
      <c r="B21" s="86" t="s">
        <v>2950</v>
      </c>
      <c r="C21" s="14"/>
      <c r="D21" s="478">
        <v>0</v>
      </c>
      <c r="E21" s="399">
        <f>IFERROR(D21/'Svc Line Rev (1)'!$M$171,0)</f>
        <v>0</v>
      </c>
      <c r="F21" s="501"/>
    </row>
    <row r="22" spans="1:9">
      <c r="A22" s="123">
        <v>571800</v>
      </c>
      <c r="B22" s="124" t="s">
        <v>1588</v>
      </c>
      <c r="C22" s="479"/>
      <c r="D22" s="478">
        <v>0</v>
      </c>
      <c r="E22" s="399">
        <f>IFERROR(D22/'Svc Line Rev (1)'!$M$171,0)</f>
        <v>0</v>
      </c>
      <c r="F22" s="502"/>
    </row>
    <row r="23" spans="1:9" ht="13.5" thickBot="1">
      <c r="A23" s="133" t="s">
        <v>198</v>
      </c>
      <c r="D23" s="538">
        <f>SUM(D21:D22)</f>
        <v>0</v>
      </c>
      <c r="E23" s="277"/>
    </row>
    <row r="24" spans="1:9" ht="13.5" thickTop="1">
      <c r="A24" s="58"/>
      <c r="B24" s="31"/>
      <c r="C24" s="31"/>
      <c r="D24" s="38"/>
      <c r="E24" s="38"/>
    </row>
    <row r="25" spans="1:9" ht="15.75">
      <c r="A25" s="636" t="s">
        <v>193</v>
      </c>
      <c r="B25" s="637"/>
      <c r="C25" s="637"/>
      <c r="D25" s="637"/>
      <c r="E25" s="638"/>
      <c r="F25" s="639"/>
    </row>
    <row r="26" spans="1:9">
      <c r="A26" s="123">
        <v>811000</v>
      </c>
      <c r="B26" s="86" t="s">
        <v>2950</v>
      </c>
      <c r="C26" s="14"/>
      <c r="D26" s="480">
        <v>0</v>
      </c>
      <c r="E26" s="399">
        <f>IFERROR(D26/'Svc Line Rev (1)'!$M$171,0)</f>
        <v>0</v>
      </c>
      <c r="F26" s="502"/>
      <c r="G26" s="47"/>
      <c r="I26" s="47"/>
    </row>
    <row r="27" spans="1:9">
      <c r="A27" s="123">
        <v>811005</v>
      </c>
      <c r="B27" s="86" t="s">
        <v>2951</v>
      </c>
      <c r="C27" s="14"/>
      <c r="D27" s="480">
        <v>0</v>
      </c>
      <c r="E27" s="399">
        <f>IFERROR(D27/'Svc Line Rev (1)'!$M$171,0)</f>
        <v>0</v>
      </c>
      <c r="F27" s="503"/>
      <c r="G27" s="47"/>
      <c r="I27" s="47"/>
    </row>
    <row r="28" spans="1:9">
      <c r="A28" s="123">
        <v>817000</v>
      </c>
      <c r="B28" s="86" t="s">
        <v>2952</v>
      </c>
      <c r="C28" s="14"/>
      <c r="D28" s="480">
        <v>0</v>
      </c>
      <c r="E28" s="399">
        <f>IFERROR(D28/'Svc Line Rev (1)'!$M$171,0)</f>
        <v>0</v>
      </c>
      <c r="F28" s="503"/>
      <c r="G28" s="47"/>
      <c r="I28" s="47"/>
    </row>
    <row r="29" spans="1:9">
      <c r="A29" s="123">
        <v>818000</v>
      </c>
      <c r="B29" s="86" t="s">
        <v>1588</v>
      </c>
      <c r="C29" s="14"/>
      <c r="D29" s="480">
        <v>0</v>
      </c>
      <c r="E29" s="399">
        <f>IFERROR(D29/'Svc Line Rev (1)'!$M$171,0)</f>
        <v>0</v>
      </c>
      <c r="F29" s="503"/>
      <c r="G29" s="47"/>
      <c r="I29" s="47"/>
    </row>
    <row r="30" spans="1:9">
      <c r="A30" s="123">
        <v>820900</v>
      </c>
      <c r="B30" s="116" t="s">
        <v>2953</v>
      </c>
      <c r="C30" s="49"/>
      <c r="D30" s="481">
        <v>0</v>
      </c>
      <c r="E30" s="399">
        <f>IFERROR(D30/'Svc Line Rev (1)'!$M$171,0)</f>
        <v>0</v>
      </c>
      <c r="F30" s="503"/>
    </row>
    <row r="31" spans="1:9" ht="13.5" thickBot="1">
      <c r="A31" s="133" t="s">
        <v>199</v>
      </c>
      <c r="B31" s="130"/>
      <c r="C31" s="31"/>
      <c r="D31" s="538">
        <f>SUM(D26:D30)</f>
        <v>0</v>
      </c>
      <c r="E31" s="277"/>
    </row>
    <row r="32" spans="1:9" ht="13.5" thickTop="1">
      <c r="A32" s="31"/>
      <c r="B32" s="31"/>
      <c r="C32" s="31"/>
      <c r="D32" s="44"/>
      <c r="E32" s="44"/>
    </row>
  </sheetData>
  <sheetProtection selectLockedCells="1"/>
  <mergeCells count="1">
    <mergeCell ref="A25:F25"/>
  </mergeCells>
  <hyperlinks>
    <hyperlink ref="B22" r:id="rId1" location="ICRow9');" display="javascript: submitAction_win0(document.win0,' - ICRow9');" xr:uid="{00000000-0004-0000-0C00-000000000000}"/>
  </hyperlinks>
  <printOptions gridLines="1"/>
  <pageMargins left="0.7" right="0.7" top="0.75" bottom="0.75" header="0.3" footer="0.3"/>
  <pageSetup scale="85" orientation="landscape" r:id="rId2"/>
  <headerFooter>
    <oddFooter xml:space="preserve">&amp;L&amp;Z&amp;F
&amp;C
&amp;A&amp;R
</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D00AE-656F-444C-ABE2-BEB1B23A01C9}">
  <dimension ref="A1:T23"/>
  <sheetViews>
    <sheetView showGridLines="0" workbookViewId="0">
      <selection activeCell="I20" sqref="I20"/>
    </sheetView>
  </sheetViews>
  <sheetFormatPr defaultColWidth="9.140625" defaultRowHeight="12.75"/>
  <cols>
    <col min="1" max="16384" width="9.140625" style="489"/>
  </cols>
  <sheetData>
    <row r="1" spans="1:20">
      <c r="A1"/>
      <c r="B1"/>
      <c r="C1"/>
      <c r="D1"/>
      <c r="E1"/>
      <c r="F1"/>
      <c r="G1"/>
      <c r="H1"/>
      <c r="I1"/>
      <c r="J1"/>
      <c r="K1"/>
      <c r="L1"/>
    </row>
    <row r="2" spans="1:20">
      <c r="A2" s="492"/>
      <c r="B2"/>
      <c r="C2"/>
      <c r="D2"/>
      <c r="E2"/>
      <c r="F2"/>
      <c r="G2"/>
      <c r="H2"/>
      <c r="I2"/>
      <c r="J2"/>
      <c r="K2"/>
      <c r="L2"/>
    </row>
    <row r="3" spans="1:20">
      <c r="A3"/>
      <c r="B3"/>
      <c r="C3"/>
      <c r="D3"/>
      <c r="E3"/>
      <c r="F3"/>
      <c r="G3"/>
      <c r="H3"/>
      <c r="I3"/>
      <c r="J3"/>
      <c r="K3"/>
      <c r="L3"/>
    </row>
    <row r="4" spans="1:20">
      <c r="A4"/>
      <c r="B4"/>
      <c r="C4"/>
      <c r="D4"/>
      <c r="E4"/>
      <c r="F4"/>
      <c r="G4"/>
      <c r="H4"/>
      <c r="I4"/>
      <c r="J4"/>
      <c r="K4"/>
      <c r="L4"/>
    </row>
    <row r="5" spans="1:20">
      <c r="A5"/>
      <c r="B5"/>
      <c r="C5"/>
      <c r="D5"/>
      <c r="E5"/>
      <c r="F5"/>
      <c r="G5"/>
      <c r="H5"/>
      <c r="I5"/>
      <c r="J5"/>
      <c r="K5"/>
      <c r="L5"/>
    </row>
    <row r="6" spans="1:20">
      <c r="A6"/>
      <c r="B6"/>
      <c r="C6"/>
      <c r="D6"/>
      <c r="E6"/>
      <c r="F6"/>
      <c r="G6"/>
      <c r="H6"/>
      <c r="I6"/>
      <c r="J6"/>
      <c r="K6"/>
      <c r="L6"/>
    </row>
    <row r="7" spans="1:20" ht="27.75">
      <c r="A7" s="358" t="s">
        <v>2954</v>
      </c>
      <c r="B7" s="493"/>
      <c r="C7"/>
      <c r="D7"/>
      <c r="E7"/>
      <c r="F7"/>
      <c r="G7"/>
      <c r="H7"/>
      <c r="I7"/>
      <c r="J7"/>
      <c r="K7"/>
      <c r="L7"/>
    </row>
    <row r="8" spans="1:20" ht="27.75">
      <c r="A8" s="358" t="s">
        <v>3218</v>
      </c>
      <c r="B8" s="493"/>
      <c r="C8"/>
      <c r="D8"/>
      <c r="E8"/>
      <c r="F8"/>
      <c r="G8"/>
      <c r="H8"/>
      <c r="I8"/>
      <c r="J8"/>
      <c r="K8"/>
      <c r="L8"/>
      <c r="T8" s="453"/>
    </row>
    <row r="9" spans="1:20" ht="18">
      <c r="A9" s="359" t="str">
        <f>'Svc Line Rev (1)'!A9</f>
        <v>Fiscal Year 2025 (July 1, 2024 through June 30, 2025)</v>
      </c>
      <c r="B9" s="359"/>
      <c r="C9"/>
      <c r="D9"/>
      <c r="E9"/>
      <c r="F9"/>
      <c r="G9"/>
      <c r="H9"/>
      <c r="I9"/>
      <c r="J9"/>
      <c r="K9"/>
      <c r="L9"/>
    </row>
    <row r="10" spans="1:20" ht="18" hidden="1">
      <c r="A10" s="359">
        <f>'Svc Line Rev (1)'!D32</f>
        <v>0</v>
      </c>
      <c r="B10" s="359"/>
      <c r="C10"/>
      <c r="D10"/>
      <c r="E10"/>
      <c r="F10"/>
      <c r="G10"/>
      <c r="H10"/>
      <c r="I10"/>
      <c r="J10"/>
      <c r="K10"/>
      <c r="L10"/>
    </row>
    <row r="11" spans="1:20">
      <c r="A11"/>
      <c r="B11"/>
      <c r="C11"/>
      <c r="D11"/>
      <c r="E11"/>
      <c r="F11"/>
      <c r="G11"/>
      <c r="H11"/>
      <c r="I11"/>
      <c r="J11"/>
      <c r="K11"/>
      <c r="L11"/>
    </row>
    <row r="12" spans="1:20">
      <c r="A12" s="265" t="s">
        <v>2942</v>
      </c>
      <c r="B12" s="177"/>
      <c r="C12" s="177"/>
      <c r="D12" s="177"/>
      <c r="E12" s="177"/>
      <c r="F12" s="177"/>
      <c r="G12" s="177"/>
      <c r="H12" s="177"/>
      <c r="I12" s="177"/>
      <c r="J12" s="177"/>
      <c r="K12" s="177"/>
      <c r="L12" s="178"/>
    </row>
    <row r="13" spans="1:20">
      <c r="A13" s="267" t="s">
        <v>3406</v>
      </c>
      <c r="B13" s="273"/>
      <c r="C13" s="117"/>
      <c r="D13" s="117"/>
      <c r="E13" s="117"/>
      <c r="F13" s="117"/>
      <c r="G13" s="117"/>
      <c r="H13" s="117"/>
      <c r="I13" s="117"/>
      <c r="J13" s="117"/>
      <c r="K13" s="117"/>
      <c r="L13" s="119"/>
    </row>
    <row r="14" spans="1:20">
      <c r="A14" s="494"/>
      <c r="B14" s="120"/>
      <c r="C14" s="120"/>
      <c r="D14" s="120"/>
      <c r="E14" s="120"/>
      <c r="F14" s="120"/>
      <c r="G14" s="120"/>
      <c r="H14" s="120"/>
      <c r="I14" s="120"/>
      <c r="J14" s="120"/>
      <c r="K14" s="120"/>
      <c r="L14" s="121"/>
    </row>
    <row r="16" spans="1:20">
      <c r="A16" s="453"/>
    </row>
    <row r="21" spans="3:6">
      <c r="E21" s="453"/>
    </row>
    <row r="22" spans="3:6">
      <c r="C22" s="453"/>
      <c r="F22" s="453"/>
    </row>
    <row r="23" spans="3:6">
      <c r="C23" s="453"/>
    </row>
  </sheetData>
  <sheetProtection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Rate Review Instructions</vt:lpstr>
      <vt:lpstr>Svc Line Rev (1)</vt:lpstr>
      <vt:lpstr>Exp Pd (2)</vt:lpstr>
      <vt:lpstr>Salaries Pd (3)</vt:lpstr>
      <vt:lpstr>Equipment (4)</vt:lpstr>
      <vt:lpstr>Space (5)</vt:lpstr>
      <vt:lpstr>Total_Costs (6)</vt:lpstr>
      <vt:lpstr>Transfers Schedule (7)</vt:lpstr>
      <vt:lpstr>Additional Details (8)</vt:lpstr>
      <vt:lpstr>Profit-Loss Calc (9) </vt:lpstr>
      <vt:lpstr>Appendix A</vt:lpstr>
      <vt:lpstr>Accounts Description Data</vt:lpstr>
      <vt:lpstr>Drop Down Options</vt:lpstr>
      <vt:lpstr>'Equipment (4)'!Print_Area</vt:lpstr>
      <vt:lpstr>'Profit-Loss Calc (9) '!Print_Area</vt:lpstr>
      <vt:lpstr>'Rate Review Instructions'!Print_Area</vt:lpstr>
      <vt:lpstr>'Space (5)'!Print_Area</vt:lpstr>
      <vt:lpstr>'Total_Costs (6)'!Print_Area</vt:lpstr>
      <vt:lpstr>'Appendix A'!Print_Titles</vt:lpstr>
      <vt:lpstr>'Equipment (4)'!Print_Titles</vt:lpstr>
      <vt:lpstr>'Rate Review Instructions'!Print_Titles</vt:lpstr>
      <vt:lpstr>'Salaries Pd (3)'!Print_Titles</vt:lpstr>
    </vt:vector>
  </TitlesOfParts>
  <Company>University of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 and Accounting</dc:creator>
  <cp:lastModifiedBy>Flores Siles,Doris</cp:lastModifiedBy>
  <cp:lastPrinted>2023-03-03T16:14:51Z</cp:lastPrinted>
  <dcterms:created xsi:type="dcterms:W3CDTF">1998-10-28T14:55:47Z</dcterms:created>
  <dcterms:modified xsi:type="dcterms:W3CDTF">2025-10-03T18:56:16Z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