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C:\Users\farley65\Desktop\"/>
    </mc:Choice>
  </mc:AlternateContent>
  <xr:revisionPtr revIDLastSave="0" documentId="13_ncr:1_{B9332270-F12D-42D4-9AB1-7F3223803371}" xr6:coauthVersionLast="47" xr6:coauthVersionMax="47" xr10:uidLastSave="{00000000-0000-0000-0000-000000000000}"/>
  <bookViews>
    <workbookView xWindow="-120" yWindow="-120" windowWidth="29040" windowHeight="15720" firstSheet="5" activeTab="11" xr2:uid="{215D5190-73FA-48F8-9F5D-446421B0E4F3}"/>
  </bookViews>
  <sheets>
    <sheet name="Instructions" sheetId="22" r:id="rId1"/>
    <sheet name="1. Request Form" sheetId="25" r:id="rId2"/>
    <sheet name="2. Proposed Usage" sheetId="9" r:id="rId3"/>
    <sheet name="3. Salary and Fringe" sheetId="4" r:id="rId4"/>
    <sheet name="4. Other Direct Expenses" sheetId="6" r:id="rId5"/>
    <sheet name="5. Overhead Expenses" sheetId="8" r:id="rId6"/>
    <sheet name="6. Equipment " sheetId="5" r:id="rId7"/>
    <sheet name="7. Calculated Rates" sheetId="27" r:id="rId8"/>
    <sheet name="Expense Summary" sheetId="7" r:id="rId9"/>
    <sheet name="Rate Summary" sheetId="26" r:id="rId10"/>
    <sheet name="Projected Revenues" sheetId="12" r:id="rId11"/>
    <sheet name="FSEA Financial Summary" sheetId="21" r:id="rId12"/>
  </sheets>
  <definedNames>
    <definedName name="_xlnm.Print_Area" localSheetId="2">'2. Proposed Usage'!$A$1:$J$38</definedName>
    <definedName name="_xlnm.Print_Area" localSheetId="3">'3. Salary and Fringe'!$A$1:$AH$37</definedName>
    <definedName name="_xlnm.Print_Area" localSheetId="4">'4. Other Direct Expenses'!$A$1:$Y$33</definedName>
    <definedName name="_xlnm.Print_Area" localSheetId="5">'5. Overhead Expenses'!$A$1:$K$31</definedName>
    <definedName name="_xlnm.Print_Area" localSheetId="6">'6. Equipment '!$A$1:$H$42</definedName>
    <definedName name="_xlnm.Print_Area" localSheetId="7">'7. Calculated Rates'!$A$1:$F$24</definedName>
    <definedName name="_xlnm.Print_Area" localSheetId="8">'Expense Summary'!$A$1:$N$46</definedName>
    <definedName name="_xlnm.Print_Area" localSheetId="11">'FSEA Financial Summary'!$A$1:$M$32</definedName>
    <definedName name="_xlnm.Print_Area" localSheetId="0">Instructions!$A$1:$J$83</definedName>
    <definedName name="_xlnm.Print_Area" localSheetId="10">'Projected Revenues'!$A$1:$F$35</definedName>
    <definedName name="_xlnm.Print_Area" localSheetId="9">'Rate Summary'!$A$1:$F$24</definedName>
    <definedName name="_xlnm.Print_Titles" localSheetId="1">'1. Request Form'!$1:$4</definedName>
    <definedName name="_xlnm.Print_Titles" localSheetId="0">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1" i="6" l="1"/>
  <c r="AA12" i="6"/>
  <c r="AA13" i="6"/>
  <c r="AA14" i="6"/>
  <c r="AA15" i="6"/>
  <c r="AA16" i="6"/>
  <c r="AA17" i="6"/>
  <c r="AA18" i="6"/>
  <c r="AA19" i="6"/>
  <c r="AA20" i="6"/>
  <c r="AA21" i="6"/>
  <c r="AA22" i="6"/>
  <c r="AA23" i="6"/>
  <c r="AA10" i="6"/>
  <c r="Z11" i="6"/>
  <c r="Z12" i="6"/>
  <c r="Z13" i="6"/>
  <c r="Z14" i="6"/>
  <c r="Z15" i="6"/>
  <c r="Z16" i="6"/>
  <c r="Z17" i="6"/>
  <c r="Z18" i="6"/>
  <c r="Z19" i="6"/>
  <c r="Z20" i="6"/>
  <c r="Z21" i="6"/>
  <c r="Z22" i="6"/>
  <c r="Z23" i="6"/>
  <c r="Z10" i="6"/>
  <c r="AH11" i="4"/>
  <c r="AH12" i="4"/>
  <c r="AH13" i="4"/>
  <c r="AH14" i="4"/>
  <c r="AH15" i="4"/>
  <c r="AH16" i="4"/>
  <c r="AH17" i="4"/>
  <c r="AH18" i="4"/>
  <c r="AH19" i="4"/>
  <c r="AH20" i="4"/>
  <c r="AH21" i="4"/>
  <c r="AH22" i="4"/>
  <c r="AH23" i="4"/>
  <c r="AH24" i="4"/>
  <c r="AH25" i="4"/>
  <c r="AH10" i="4"/>
  <c r="K21" i="27"/>
  <c r="J21" i="27"/>
  <c r="I21" i="27"/>
  <c r="H21" i="27"/>
  <c r="G21" i="27"/>
  <c r="F21" i="27"/>
  <c r="E21" i="27"/>
  <c r="D21" i="27"/>
  <c r="C21" i="27"/>
  <c r="B21" i="27"/>
  <c r="K16" i="27"/>
  <c r="J16" i="27"/>
  <c r="I16" i="27"/>
  <c r="H16" i="27"/>
  <c r="G16" i="27"/>
  <c r="F16" i="27"/>
  <c r="E16" i="27"/>
  <c r="D16" i="27"/>
  <c r="C16" i="27"/>
  <c r="B16" i="27"/>
  <c r="K7" i="27"/>
  <c r="J7" i="27"/>
  <c r="I7" i="27"/>
  <c r="H7" i="27"/>
  <c r="G7" i="27"/>
  <c r="F7" i="27"/>
  <c r="E7" i="27"/>
  <c r="D7" i="27"/>
  <c r="C7" i="27"/>
  <c r="B7" i="27"/>
  <c r="D25" i="7" l="1"/>
  <c r="K25" i="8"/>
  <c r="N16" i="7"/>
  <c r="L7" i="21" l="1"/>
  <c r="L19" i="21" s="1"/>
  <c r="K7" i="21"/>
  <c r="K19" i="21" s="1"/>
  <c r="J7" i="21"/>
  <c r="J19" i="21" s="1"/>
  <c r="I7" i="21"/>
  <c r="I19" i="21" s="1"/>
  <c r="H7" i="21"/>
  <c r="H19" i="21" s="1"/>
  <c r="G7" i="21"/>
  <c r="G19" i="21" s="1"/>
  <c r="F7" i="21"/>
  <c r="F19" i="21" s="1"/>
  <c r="E7" i="21"/>
  <c r="E19" i="21" s="1"/>
  <c r="D7" i="21"/>
  <c r="D19" i="21" s="1"/>
  <c r="C65" i="12"/>
  <c r="C64" i="12"/>
  <c r="C63" i="12"/>
  <c r="C59" i="12"/>
  <c r="C58" i="12"/>
  <c r="C57" i="12"/>
  <c r="C53" i="12"/>
  <c r="C52" i="12"/>
  <c r="C51" i="12"/>
  <c r="C47" i="12"/>
  <c r="C46" i="12"/>
  <c r="C45" i="12"/>
  <c r="C48" i="12" s="1"/>
  <c r="C41" i="12"/>
  <c r="C40" i="12"/>
  <c r="C39" i="12"/>
  <c r="C35" i="12"/>
  <c r="C34" i="12"/>
  <c r="C33" i="12"/>
  <c r="C29" i="12"/>
  <c r="C28" i="12"/>
  <c r="C27" i="12"/>
  <c r="C23" i="12"/>
  <c r="C22" i="12"/>
  <c r="C21" i="12"/>
  <c r="C17" i="12"/>
  <c r="C16" i="12"/>
  <c r="C15" i="12"/>
  <c r="C60" i="12" l="1"/>
  <c r="C54" i="12"/>
  <c r="C18" i="12"/>
  <c r="C42" i="12"/>
  <c r="C66" i="12"/>
  <c r="C36" i="12"/>
  <c r="C30" i="12"/>
  <c r="C24" i="12"/>
  <c r="C9" i="12"/>
  <c r="B61" i="12" l="1"/>
  <c r="B55" i="12"/>
  <c r="B49" i="12"/>
  <c r="B43" i="12"/>
  <c r="B37" i="12"/>
  <c r="B31" i="12"/>
  <c r="B25" i="12"/>
  <c r="B19" i="12"/>
  <c r="B13" i="12"/>
  <c r="K21" i="26"/>
  <c r="J21" i="26"/>
  <c r="I21" i="26"/>
  <c r="H21" i="26"/>
  <c r="G21" i="26"/>
  <c r="F21" i="26"/>
  <c r="E21" i="26"/>
  <c r="D21" i="26"/>
  <c r="C21" i="26"/>
  <c r="B21" i="26"/>
  <c r="K16" i="26"/>
  <c r="J16" i="26"/>
  <c r="I16" i="26"/>
  <c r="H16" i="26"/>
  <c r="G16" i="26"/>
  <c r="F16" i="26"/>
  <c r="E16" i="26"/>
  <c r="D16" i="26"/>
  <c r="C16" i="26"/>
  <c r="B16" i="26"/>
  <c r="K7" i="26"/>
  <c r="J7" i="26"/>
  <c r="I7" i="26"/>
  <c r="H7" i="26"/>
  <c r="G7" i="26"/>
  <c r="F7" i="26"/>
  <c r="E7" i="26"/>
  <c r="D7" i="26"/>
  <c r="C7" i="26"/>
  <c r="B7" i="26"/>
  <c r="M31" i="7" l="1"/>
  <c r="L31" i="7"/>
  <c r="K31" i="7"/>
  <c r="J31" i="7"/>
  <c r="I31" i="7"/>
  <c r="H31" i="7"/>
  <c r="G31" i="7"/>
  <c r="F31" i="7"/>
  <c r="E31" i="7"/>
  <c r="D31" i="7"/>
  <c r="N35" i="7"/>
  <c r="M29" i="7"/>
  <c r="L29" i="7"/>
  <c r="K29" i="7"/>
  <c r="J29" i="7"/>
  <c r="I29" i="7"/>
  <c r="H29" i="7"/>
  <c r="G29" i="7"/>
  <c r="F29" i="7"/>
  <c r="E29" i="7"/>
  <c r="D29" i="7"/>
  <c r="E33" i="7" l="1"/>
  <c r="N29" i="7"/>
  <c r="N31" i="7"/>
  <c r="D33" i="7"/>
  <c r="M25" i="7"/>
  <c r="L25" i="7"/>
  <c r="K25" i="7"/>
  <c r="J25" i="7"/>
  <c r="I25" i="7"/>
  <c r="H25" i="7"/>
  <c r="G25" i="7"/>
  <c r="F25" i="7"/>
  <c r="E25" i="7"/>
  <c r="M8" i="7"/>
  <c r="L8" i="7"/>
  <c r="K8" i="7"/>
  <c r="J8" i="7"/>
  <c r="I8" i="7"/>
  <c r="H8" i="7"/>
  <c r="G8" i="7"/>
  <c r="F8" i="7"/>
  <c r="E8" i="7"/>
  <c r="D8" i="7"/>
  <c r="K33" i="7"/>
  <c r="J33" i="7"/>
  <c r="X9" i="6"/>
  <c r="V9" i="6"/>
  <c r="T9" i="6"/>
  <c r="R9" i="6"/>
  <c r="P9" i="6"/>
  <c r="N9" i="6"/>
  <c r="L9" i="6"/>
  <c r="J9" i="6"/>
  <c r="H9" i="6"/>
  <c r="F9" i="6"/>
  <c r="N22" i="6"/>
  <c r="L22" i="6"/>
  <c r="J22" i="6"/>
  <c r="H22" i="6"/>
  <c r="F22" i="6"/>
  <c r="N21" i="6"/>
  <c r="L21" i="6"/>
  <c r="J21" i="6"/>
  <c r="H21" i="6"/>
  <c r="F21" i="6"/>
  <c r="N20" i="6"/>
  <c r="L20" i="6"/>
  <c r="J20" i="6"/>
  <c r="H20" i="6"/>
  <c r="F20" i="6"/>
  <c r="N19" i="6"/>
  <c r="L19" i="6"/>
  <c r="J19" i="6"/>
  <c r="H19" i="6"/>
  <c r="F19" i="6"/>
  <c r="N18" i="6"/>
  <c r="L18" i="6"/>
  <c r="J18" i="6"/>
  <c r="H18" i="6"/>
  <c r="F18" i="6"/>
  <c r="N17" i="6"/>
  <c r="L17" i="6"/>
  <c r="J17" i="6"/>
  <c r="H17" i="6"/>
  <c r="F17" i="6"/>
  <c r="N16" i="6"/>
  <c r="L16" i="6"/>
  <c r="J16" i="6"/>
  <c r="H16" i="6"/>
  <c r="F16" i="6"/>
  <c r="N15" i="6"/>
  <c r="L15" i="6"/>
  <c r="J15" i="6"/>
  <c r="H15" i="6"/>
  <c r="F15" i="6"/>
  <c r="N14" i="6"/>
  <c r="L14" i="6"/>
  <c r="J14" i="6"/>
  <c r="H14" i="6"/>
  <c r="F14" i="6"/>
  <c r="N13" i="6"/>
  <c r="L13" i="6"/>
  <c r="J13" i="6"/>
  <c r="H13" i="6"/>
  <c r="F13" i="6"/>
  <c r="N12" i="6"/>
  <c r="L12" i="6"/>
  <c r="J12" i="6"/>
  <c r="H12" i="6"/>
  <c r="F12" i="6"/>
  <c r="N11" i="6"/>
  <c r="L11" i="6"/>
  <c r="J11" i="6"/>
  <c r="H11" i="6"/>
  <c r="F11" i="6"/>
  <c r="N10" i="6"/>
  <c r="L10" i="6"/>
  <c r="J10" i="6"/>
  <c r="H10" i="6"/>
  <c r="F10" i="6"/>
  <c r="X22" i="6"/>
  <c r="V22" i="6"/>
  <c r="T22" i="6"/>
  <c r="R22" i="6"/>
  <c r="P22" i="6"/>
  <c r="X21" i="6"/>
  <c r="V21" i="6"/>
  <c r="T21" i="6"/>
  <c r="R21" i="6"/>
  <c r="P21" i="6"/>
  <c r="X20" i="6"/>
  <c r="V20" i="6"/>
  <c r="T20" i="6"/>
  <c r="R20" i="6"/>
  <c r="P20" i="6"/>
  <c r="X19" i="6"/>
  <c r="V19" i="6"/>
  <c r="T19" i="6"/>
  <c r="R19" i="6"/>
  <c r="P19" i="6"/>
  <c r="X18" i="6"/>
  <c r="V18" i="6"/>
  <c r="T18" i="6"/>
  <c r="R18" i="6"/>
  <c r="P18" i="6"/>
  <c r="X17" i="6"/>
  <c r="V17" i="6"/>
  <c r="T17" i="6"/>
  <c r="R17" i="6"/>
  <c r="P17" i="6"/>
  <c r="X16" i="6"/>
  <c r="V16" i="6"/>
  <c r="T16" i="6"/>
  <c r="R16" i="6"/>
  <c r="P16" i="6"/>
  <c r="X15" i="6"/>
  <c r="V15" i="6"/>
  <c r="T15" i="6"/>
  <c r="R15" i="6"/>
  <c r="P15" i="6"/>
  <c r="X14" i="6"/>
  <c r="V14" i="6"/>
  <c r="T14" i="6"/>
  <c r="R14" i="6"/>
  <c r="P14" i="6"/>
  <c r="X13" i="6"/>
  <c r="V13" i="6"/>
  <c r="T13" i="6"/>
  <c r="R13" i="6"/>
  <c r="P13" i="6"/>
  <c r="X12" i="6"/>
  <c r="V12" i="6"/>
  <c r="T12" i="6"/>
  <c r="R12" i="6"/>
  <c r="P12" i="6"/>
  <c r="X11" i="6"/>
  <c r="V11" i="6"/>
  <c r="T11" i="6"/>
  <c r="R11" i="6"/>
  <c r="P11" i="6"/>
  <c r="X10" i="6"/>
  <c r="V10" i="6"/>
  <c r="T10" i="6"/>
  <c r="R10" i="6"/>
  <c r="P10" i="6"/>
  <c r="AE9" i="4"/>
  <c r="AC9" i="4"/>
  <c r="AA9" i="4"/>
  <c r="Y9" i="4"/>
  <c r="W9" i="4"/>
  <c r="U9" i="4"/>
  <c r="S9" i="4"/>
  <c r="Q9" i="4"/>
  <c r="O9" i="4"/>
  <c r="M9" i="4"/>
  <c r="K29" i="9"/>
  <c r="K28" i="9"/>
  <c r="K27" i="9"/>
  <c r="K30" i="9"/>
  <c r="K31" i="9"/>
  <c r="K32" i="9"/>
  <c r="K33" i="9"/>
  <c r="K34" i="9"/>
  <c r="K35" i="9"/>
  <c r="K36" i="9"/>
  <c r="A28" i="9"/>
  <c r="A29" i="9"/>
  <c r="A30" i="9"/>
  <c r="A31" i="9"/>
  <c r="A32" i="9"/>
  <c r="A33" i="9"/>
  <c r="A34" i="9"/>
  <c r="A35" i="9"/>
  <c r="A36" i="9"/>
  <c r="T23" i="6" l="1"/>
  <c r="K12" i="7" s="1"/>
  <c r="J21" i="21" s="1"/>
  <c r="V23" i="6"/>
  <c r="L12" i="7" s="1"/>
  <c r="K21" i="21" s="1"/>
  <c r="X23" i="6"/>
  <c r="M12" i="7" s="1"/>
  <c r="L21" i="21" s="1"/>
  <c r="F23" i="6"/>
  <c r="D12" i="7" s="1"/>
  <c r="R23" i="6"/>
  <c r="J12" i="7" s="1"/>
  <c r="I21" i="21" s="1"/>
  <c r="H23" i="6"/>
  <c r="E12" i="7" s="1"/>
  <c r="L23" i="6"/>
  <c r="G12" i="7" s="1"/>
  <c r="N23" i="6"/>
  <c r="H12" i="7" s="1"/>
  <c r="J23" i="6"/>
  <c r="F12" i="7" s="1"/>
  <c r="P23" i="6"/>
  <c r="I12" i="7" s="1"/>
  <c r="H21" i="21" s="1"/>
  <c r="L33" i="7"/>
  <c r="M33" i="7"/>
  <c r="I33" i="7"/>
  <c r="I10" i="4" l="1"/>
  <c r="J10" i="4" s="1"/>
  <c r="L10" i="4" s="1"/>
  <c r="I11" i="4"/>
  <c r="J11" i="4" s="1"/>
  <c r="L11" i="4" s="1"/>
  <c r="I12" i="4"/>
  <c r="J12" i="4" s="1"/>
  <c r="L12" i="4" s="1"/>
  <c r="I13" i="4"/>
  <c r="J13" i="4" s="1"/>
  <c r="L13" i="4" s="1"/>
  <c r="I14" i="4"/>
  <c r="J14" i="4" s="1"/>
  <c r="L14" i="4" s="1"/>
  <c r="I15" i="4"/>
  <c r="J15" i="4" s="1"/>
  <c r="L15" i="4" s="1"/>
  <c r="I16" i="4"/>
  <c r="J16" i="4" s="1"/>
  <c r="L16" i="4" s="1"/>
  <c r="I17" i="4"/>
  <c r="J17" i="4" s="1"/>
  <c r="L17" i="4" s="1"/>
  <c r="I18" i="4"/>
  <c r="J18" i="4" s="1"/>
  <c r="L18" i="4" s="1"/>
  <c r="I19" i="4"/>
  <c r="J19" i="4" s="1"/>
  <c r="L19" i="4" s="1"/>
  <c r="S18" i="4" l="1"/>
  <c r="Q18" i="4"/>
  <c r="O18" i="4"/>
  <c r="M18" i="4"/>
  <c r="AE18" i="4"/>
  <c r="AC18" i="4"/>
  <c r="AA18" i="4"/>
  <c r="Y18" i="4"/>
  <c r="U18" i="4"/>
  <c r="W18" i="4"/>
  <c r="AC19" i="4"/>
  <c r="W19" i="4"/>
  <c r="AE19" i="4"/>
  <c r="AA19" i="4"/>
  <c r="U19" i="4"/>
  <c r="Y19" i="4"/>
  <c r="S19" i="4"/>
  <c r="Q19" i="4"/>
  <c r="O19" i="4"/>
  <c r="M19" i="4"/>
  <c r="AE17" i="4"/>
  <c r="AC17" i="4"/>
  <c r="Q17" i="4"/>
  <c r="W17" i="4"/>
  <c r="AA17" i="4"/>
  <c r="Y17" i="4"/>
  <c r="U17" i="4"/>
  <c r="S17" i="4"/>
  <c r="O17" i="4"/>
  <c r="M17" i="4"/>
  <c r="O16" i="4"/>
  <c r="M16" i="4"/>
  <c r="Y16" i="4"/>
  <c r="AE16" i="4"/>
  <c r="AG16" i="4" s="1"/>
  <c r="AC16" i="4"/>
  <c r="AA16" i="4"/>
  <c r="U16" i="4"/>
  <c r="W16" i="4"/>
  <c r="S16" i="4"/>
  <c r="Q16" i="4"/>
  <c r="AA15" i="4"/>
  <c r="Y15" i="4"/>
  <c r="Q15" i="4"/>
  <c r="U15" i="4"/>
  <c r="W15" i="4"/>
  <c r="M15" i="4"/>
  <c r="S15" i="4"/>
  <c r="O15" i="4"/>
  <c r="AE15" i="4"/>
  <c r="AC15" i="4"/>
  <c r="Y14" i="4"/>
  <c r="W14" i="4"/>
  <c r="AE14" i="4"/>
  <c r="AC14" i="4"/>
  <c r="AA14" i="4"/>
  <c r="U14" i="4"/>
  <c r="S14" i="4"/>
  <c r="Q14" i="4"/>
  <c r="O14" i="4"/>
  <c r="M14" i="4"/>
  <c r="U13" i="4"/>
  <c r="W13" i="4"/>
  <c r="S13" i="4"/>
  <c r="Q13" i="4"/>
  <c r="O13" i="4"/>
  <c r="M13" i="4"/>
  <c r="AE13" i="4"/>
  <c r="AC13" i="4"/>
  <c r="AA13" i="4"/>
  <c r="Y13" i="4"/>
  <c r="AE12" i="4"/>
  <c r="AA12" i="4"/>
  <c r="Y12" i="4"/>
  <c r="W12" i="4"/>
  <c r="AC12" i="4"/>
  <c r="U12" i="4"/>
  <c r="S12" i="4"/>
  <c r="O12" i="4"/>
  <c r="Q12" i="4"/>
  <c r="M12" i="4"/>
  <c r="Q11" i="4"/>
  <c r="O11" i="4"/>
  <c r="AA11" i="4"/>
  <c r="M11" i="4"/>
  <c r="AE11" i="4"/>
  <c r="AC11" i="4"/>
  <c r="Y11" i="4"/>
  <c r="U11" i="4"/>
  <c r="W11" i="4"/>
  <c r="S11" i="4"/>
  <c r="Q10" i="4"/>
  <c r="O10" i="4"/>
  <c r="M10" i="4"/>
  <c r="W10" i="4"/>
  <c r="AC10" i="4"/>
  <c r="Y10" i="4"/>
  <c r="U10" i="4"/>
  <c r="AA10" i="4"/>
  <c r="S10" i="4"/>
  <c r="AE10" i="4"/>
  <c r="AG12" i="4" l="1"/>
  <c r="AG17" i="4"/>
  <c r="AG13" i="4"/>
  <c r="AG14" i="4"/>
  <c r="AG18" i="4"/>
  <c r="AG10" i="4"/>
  <c r="AG11" i="4"/>
  <c r="AG15" i="4"/>
  <c r="AG19" i="4"/>
  <c r="C7" i="21" l="1"/>
  <c r="C19" i="21" s="1"/>
  <c r="B7" i="12"/>
  <c r="A27" i="9"/>
  <c r="G26" i="4" l="1"/>
  <c r="J25" i="8" l="1"/>
  <c r="G24" i="8"/>
  <c r="I24" i="8" s="1"/>
  <c r="G23" i="8"/>
  <c r="I23" i="8" s="1"/>
  <c r="G22" i="8"/>
  <c r="I22" i="8" s="1"/>
  <c r="G21" i="8"/>
  <c r="I21" i="8" s="1"/>
  <c r="G20" i="8"/>
  <c r="I20" i="8" s="1"/>
  <c r="G19" i="8"/>
  <c r="I19" i="8" s="1"/>
  <c r="G18" i="8"/>
  <c r="I18" i="8" s="1"/>
  <c r="G17" i="8"/>
  <c r="I17" i="8" s="1"/>
  <c r="G16" i="8"/>
  <c r="I16" i="8" s="1"/>
  <c r="G15" i="8"/>
  <c r="I15" i="8" s="1"/>
  <c r="G14" i="8"/>
  <c r="I14" i="8" s="1"/>
  <c r="G13" i="8"/>
  <c r="I13" i="8" s="1"/>
  <c r="G12" i="8"/>
  <c r="I12" i="8" s="1"/>
  <c r="G11" i="8"/>
  <c r="I11" i="8" s="1"/>
  <c r="G10" i="8"/>
  <c r="I10" i="8" s="1"/>
  <c r="I25" i="8" l="1"/>
  <c r="G25" i="8"/>
  <c r="K24" i="8" l="1"/>
  <c r="K23" i="8"/>
  <c r="K22" i="8"/>
  <c r="K21" i="8"/>
  <c r="K20" i="8"/>
  <c r="K19" i="8"/>
  <c r="K18" i="8"/>
  <c r="K17" i="8"/>
  <c r="K16" i="8"/>
  <c r="K15" i="8"/>
  <c r="K14" i="8"/>
  <c r="K13" i="8"/>
  <c r="K12" i="8"/>
  <c r="K11" i="8"/>
  <c r="K10" i="8"/>
  <c r="C11" i="12" l="1"/>
  <c r="C10" i="12"/>
  <c r="C12" i="12" l="1"/>
  <c r="I25" i="4"/>
  <c r="J25" i="4" s="1"/>
  <c r="L25" i="4" s="1"/>
  <c r="I24" i="4"/>
  <c r="J24" i="4" s="1"/>
  <c r="I23" i="4"/>
  <c r="J23" i="4" s="1"/>
  <c r="I22" i="4"/>
  <c r="J22" i="4" s="1"/>
  <c r="I21" i="4"/>
  <c r="J21" i="4" s="1"/>
  <c r="I20" i="4"/>
  <c r="J20" i="4" s="1"/>
  <c r="E23" i="6"/>
  <c r="Z24" i="6" s="1"/>
  <c r="U25" i="4" l="1"/>
  <c r="W25" i="4"/>
  <c r="S25" i="4"/>
  <c r="AE25" i="4"/>
  <c r="Q25" i="4"/>
  <c r="O25" i="4"/>
  <c r="M25" i="4"/>
  <c r="AC25" i="4"/>
  <c r="AA25" i="4"/>
  <c r="Y25" i="4"/>
  <c r="F21" i="21"/>
  <c r="AG25" i="4" l="1"/>
  <c r="I26" i="4"/>
  <c r="O25" i="7" l="1"/>
  <c r="L20" i="4"/>
  <c r="L21" i="4"/>
  <c r="L22" i="4"/>
  <c r="L23" i="4"/>
  <c r="L24" i="4"/>
  <c r="AE24" i="4" l="1"/>
  <c r="AC24" i="4"/>
  <c r="AA24" i="4"/>
  <c r="Y24" i="4"/>
  <c r="U24" i="4"/>
  <c r="W24" i="4"/>
  <c r="S24" i="4"/>
  <c r="Q24" i="4"/>
  <c r="O24" i="4"/>
  <c r="M24" i="4"/>
  <c r="Q23" i="4"/>
  <c r="O23" i="4"/>
  <c r="M23" i="4"/>
  <c r="AA23" i="4"/>
  <c r="AE23" i="4"/>
  <c r="AC23" i="4"/>
  <c r="Y23" i="4"/>
  <c r="U23" i="4"/>
  <c r="W23" i="4"/>
  <c r="S23" i="4"/>
  <c r="AC22" i="4"/>
  <c r="AA22" i="4"/>
  <c r="W22" i="4"/>
  <c r="Y22" i="4"/>
  <c r="U22" i="4"/>
  <c r="S22" i="4"/>
  <c r="Q22" i="4"/>
  <c r="O22" i="4"/>
  <c r="M22" i="4"/>
  <c r="AE22" i="4"/>
  <c r="M21" i="4"/>
  <c r="AA21" i="4"/>
  <c r="Y21" i="4"/>
  <c r="W21" i="4"/>
  <c r="AE21" i="4"/>
  <c r="AC21" i="4"/>
  <c r="U21" i="4"/>
  <c r="S21" i="4"/>
  <c r="Q21" i="4"/>
  <c r="O21" i="4"/>
  <c r="Y20" i="4"/>
  <c r="W20" i="4"/>
  <c r="U20" i="4"/>
  <c r="U26" i="4" s="1"/>
  <c r="H10" i="7" s="1"/>
  <c r="G20" i="21" s="1"/>
  <c r="S20" i="4"/>
  <c r="S26" i="4" s="1"/>
  <c r="G10" i="7" s="1"/>
  <c r="Q20" i="4"/>
  <c r="O20" i="4"/>
  <c r="M20" i="4"/>
  <c r="M26" i="4" s="1"/>
  <c r="D10" i="7" s="1"/>
  <c r="AE20" i="4"/>
  <c r="AC20" i="4"/>
  <c r="AA20" i="4"/>
  <c r="G33" i="7"/>
  <c r="J26" i="4"/>
  <c r="G21" i="21"/>
  <c r="E21" i="21"/>
  <c r="AE26" i="4" l="1"/>
  <c r="AG20" i="4"/>
  <c r="AG21" i="4"/>
  <c r="AG22" i="4"/>
  <c r="AG23" i="4"/>
  <c r="AG24" i="4"/>
  <c r="D14" i="7"/>
  <c r="W26" i="4"/>
  <c r="I10" i="7" s="1"/>
  <c r="Q26" i="4"/>
  <c r="F10" i="7" s="1"/>
  <c r="F14" i="7" s="1"/>
  <c r="O26" i="4"/>
  <c r="E10" i="7" s="1"/>
  <c r="E14" i="7" s="1"/>
  <c r="Y26" i="4"/>
  <c r="J10" i="7" s="1"/>
  <c r="AA26" i="4"/>
  <c r="K10" i="7" s="1"/>
  <c r="AC26" i="4"/>
  <c r="L10" i="7" s="1"/>
  <c r="D21" i="21"/>
  <c r="N12" i="7"/>
  <c r="C21" i="21"/>
  <c r="M21" i="21" s="1"/>
  <c r="F33" i="7"/>
  <c r="H33" i="7"/>
  <c r="L26" i="4"/>
  <c r="M10" i="7" l="1"/>
  <c r="AG26" i="4"/>
  <c r="AH26" i="4" s="1"/>
  <c r="K20" i="21"/>
  <c r="L14" i="7"/>
  <c r="H20" i="21"/>
  <c r="I14" i="7"/>
  <c r="J20" i="21"/>
  <c r="K14" i="7"/>
  <c r="N10" i="7"/>
  <c r="O10" i="7" s="1"/>
  <c r="I20" i="21"/>
  <c r="J14" i="7"/>
  <c r="O12" i="7"/>
  <c r="N33" i="7"/>
  <c r="N37" i="7" s="1"/>
  <c r="D20" i="21"/>
  <c r="F20" i="21"/>
  <c r="G14" i="7"/>
  <c r="M14" i="7" l="1"/>
  <c r="L20" i="21"/>
  <c r="N14" i="7"/>
  <c r="N18" i="7" s="1"/>
  <c r="D20" i="7" s="1"/>
  <c r="D22" i="7" s="1"/>
  <c r="N38" i="7"/>
  <c r="E20" i="21"/>
  <c r="H14" i="7"/>
  <c r="L20" i="7" l="1"/>
  <c r="I20" i="7"/>
  <c r="K20" i="7"/>
  <c r="K22" i="7" s="1"/>
  <c r="J20" i="7"/>
  <c r="J22" i="7" s="1"/>
  <c r="H20" i="7"/>
  <c r="G22" i="21" s="1"/>
  <c r="G20" i="7"/>
  <c r="F22" i="21" s="1"/>
  <c r="M20" i="7"/>
  <c r="M22" i="7" s="1"/>
  <c r="F20" i="7"/>
  <c r="E22" i="21" s="1"/>
  <c r="H22" i="21"/>
  <c r="I22" i="7"/>
  <c r="I38" i="7"/>
  <c r="I40" i="7" s="1"/>
  <c r="L22" i="7"/>
  <c r="K22" i="21"/>
  <c r="L38" i="7"/>
  <c r="L40" i="7" s="1"/>
  <c r="J22" i="21"/>
  <c r="K38" i="7"/>
  <c r="K40" i="7" s="1"/>
  <c r="D38" i="7"/>
  <c r="D40" i="7" s="1"/>
  <c r="D42" i="7" s="1"/>
  <c r="E20" i="7"/>
  <c r="D22" i="21" s="1"/>
  <c r="C20" i="21"/>
  <c r="M38" i="7" l="1"/>
  <c r="M40" i="7" s="1"/>
  <c r="L22" i="21"/>
  <c r="I22" i="21"/>
  <c r="J38" i="7"/>
  <c r="J40" i="7" s="1"/>
  <c r="I14" i="21" s="1"/>
  <c r="H38" i="7"/>
  <c r="F22" i="7"/>
  <c r="L27" i="7"/>
  <c r="L44" i="7"/>
  <c r="L46" i="7" s="1"/>
  <c r="K27" i="7"/>
  <c r="K44" i="7"/>
  <c r="K46" i="7" s="1"/>
  <c r="J27" i="7"/>
  <c r="L14" i="21"/>
  <c r="M42" i="7"/>
  <c r="M27" i="7"/>
  <c r="M44" i="7"/>
  <c r="M46" i="7" s="1"/>
  <c r="J14" i="21"/>
  <c r="K42" i="7"/>
  <c r="H14" i="21"/>
  <c r="I42" i="7"/>
  <c r="I27" i="7"/>
  <c r="I44" i="7"/>
  <c r="I46" i="7" s="1"/>
  <c r="K14" i="21"/>
  <c r="L42" i="7"/>
  <c r="D44" i="7"/>
  <c r="D46" i="7" s="1"/>
  <c r="D27" i="7"/>
  <c r="E22" i="7"/>
  <c r="M20" i="21"/>
  <c r="C22" i="21"/>
  <c r="H22" i="7"/>
  <c r="H40" i="7"/>
  <c r="G38" i="7"/>
  <c r="M22" i="21" l="1"/>
  <c r="J44" i="7"/>
  <c r="J46" i="7" s="1"/>
  <c r="J42" i="7"/>
  <c r="H10" i="26"/>
  <c r="H13" i="26" s="1"/>
  <c r="B45" i="12" s="1"/>
  <c r="H10" i="27"/>
  <c r="H13" i="27" s="1"/>
  <c r="G17" i="9" s="1"/>
  <c r="H9" i="26"/>
  <c r="H22" i="26" s="1"/>
  <c r="H23" i="26" s="1"/>
  <c r="H20" i="26" s="1"/>
  <c r="B47" i="12" s="1"/>
  <c r="E47" i="12" s="1"/>
  <c r="H9" i="27"/>
  <c r="I9" i="26"/>
  <c r="I17" i="26" s="1"/>
  <c r="I18" i="26" s="1"/>
  <c r="I15" i="26" s="1"/>
  <c r="B52" i="12" s="1"/>
  <c r="I9" i="27"/>
  <c r="K10" i="26"/>
  <c r="K10" i="27"/>
  <c r="K9" i="26"/>
  <c r="K13" i="26" s="1"/>
  <c r="B63" i="12" s="1"/>
  <c r="K9" i="27"/>
  <c r="I10" i="26"/>
  <c r="I13" i="26" s="1"/>
  <c r="B51" i="12" s="1"/>
  <c r="D53" i="12" s="1"/>
  <c r="F53" i="12" s="1"/>
  <c r="J11" i="21" s="1"/>
  <c r="I10" i="27"/>
  <c r="I13" i="27" s="1"/>
  <c r="G18" i="9" s="1"/>
  <c r="J10" i="26"/>
  <c r="J13" i="26" s="1"/>
  <c r="B57" i="12" s="1"/>
  <c r="D59" i="12" s="1"/>
  <c r="F59" i="12" s="1"/>
  <c r="K11" i="21" s="1"/>
  <c r="J10" i="27"/>
  <c r="J13" i="27" s="1"/>
  <c r="G19" i="9" s="1"/>
  <c r="B9" i="26"/>
  <c r="B17" i="26" s="1"/>
  <c r="B18" i="26" s="1"/>
  <c r="B15" i="26" s="1"/>
  <c r="B10" i="12" s="1"/>
  <c r="B9" i="27"/>
  <c r="G10" i="26"/>
  <c r="G13" i="26" s="1"/>
  <c r="B39" i="12" s="1"/>
  <c r="D40" i="12" s="1"/>
  <c r="F40" i="12" s="1"/>
  <c r="H10" i="21" s="1"/>
  <c r="G10" i="27"/>
  <c r="G13" i="27" s="1"/>
  <c r="G16" i="9" s="1"/>
  <c r="B10" i="26"/>
  <c r="B13" i="26" s="1"/>
  <c r="B9" i="12" s="1"/>
  <c r="D11" i="12" s="1"/>
  <c r="B10" i="27"/>
  <c r="B13" i="27" s="1"/>
  <c r="G11" i="9" s="1"/>
  <c r="G9" i="26"/>
  <c r="G22" i="26" s="1"/>
  <c r="G23" i="26" s="1"/>
  <c r="G20" i="26" s="1"/>
  <c r="B41" i="12" s="1"/>
  <c r="G9" i="27"/>
  <c r="J9" i="26"/>
  <c r="J17" i="26" s="1"/>
  <c r="J18" i="26" s="1"/>
  <c r="J15" i="26" s="1"/>
  <c r="B58" i="12" s="1"/>
  <c r="J9" i="27"/>
  <c r="D46" i="12"/>
  <c r="F46" i="12" s="1"/>
  <c r="I10" i="21" s="1"/>
  <c r="D45" i="12"/>
  <c r="F45" i="12" s="1"/>
  <c r="I9" i="21" s="1"/>
  <c r="D47" i="12"/>
  <c r="F47" i="12" s="1"/>
  <c r="I11" i="21" s="1"/>
  <c r="K22" i="26"/>
  <c r="K23" i="26" s="1"/>
  <c r="K20" i="26" s="1"/>
  <c r="B65" i="12" s="1"/>
  <c r="H42" i="7"/>
  <c r="G14" i="21"/>
  <c r="F38" i="7"/>
  <c r="F40" i="7" s="1"/>
  <c r="E14" i="21" s="1"/>
  <c r="E38" i="7"/>
  <c r="H44" i="7"/>
  <c r="H46" i="7" s="1"/>
  <c r="C14" i="21"/>
  <c r="G22" i="7"/>
  <c r="G40" i="7"/>
  <c r="N20" i="7"/>
  <c r="O20" i="7" s="1"/>
  <c r="H17" i="26" l="1"/>
  <c r="H18" i="26" s="1"/>
  <c r="H15" i="26" s="1"/>
  <c r="B46" i="12" s="1"/>
  <c r="E46" i="12" s="1"/>
  <c r="K17" i="26"/>
  <c r="K18" i="26" s="1"/>
  <c r="K15" i="26" s="1"/>
  <c r="B64" i="12" s="1"/>
  <c r="D51" i="12"/>
  <c r="F51" i="12" s="1"/>
  <c r="J9" i="21" s="1"/>
  <c r="I22" i="26"/>
  <c r="I23" i="26" s="1"/>
  <c r="I20" i="26" s="1"/>
  <c r="B53" i="12" s="1"/>
  <c r="E53" i="12" s="1"/>
  <c r="D9" i="12"/>
  <c r="E10" i="12"/>
  <c r="D10" i="12"/>
  <c r="D52" i="12"/>
  <c r="F52" i="12" s="1"/>
  <c r="J10" i="21" s="1"/>
  <c r="E58" i="12"/>
  <c r="J22" i="26"/>
  <c r="J23" i="26" s="1"/>
  <c r="J20" i="26" s="1"/>
  <c r="B59" i="12" s="1"/>
  <c r="E59" i="12" s="1"/>
  <c r="E52" i="12"/>
  <c r="E41" i="12"/>
  <c r="B22" i="26"/>
  <c r="B23" i="26" s="1"/>
  <c r="B20" i="26" s="1"/>
  <c r="B11" i="12" s="1"/>
  <c r="E11" i="12" s="1"/>
  <c r="D58" i="12"/>
  <c r="F58" i="12" s="1"/>
  <c r="K10" i="21" s="1"/>
  <c r="D57" i="12"/>
  <c r="F57" i="12" s="1"/>
  <c r="K9" i="21" s="1"/>
  <c r="K23" i="21" s="1"/>
  <c r="K24" i="21" s="1"/>
  <c r="J22" i="27"/>
  <c r="J23" i="27" s="1"/>
  <c r="J20" i="27" s="1"/>
  <c r="I19" i="9" s="1"/>
  <c r="J17" i="27"/>
  <c r="J18" i="27" s="1"/>
  <c r="J15" i="27" s="1"/>
  <c r="H19" i="9" s="1"/>
  <c r="I22" i="27"/>
  <c r="I23" i="27" s="1"/>
  <c r="I20" i="27" s="1"/>
  <c r="I18" i="9" s="1"/>
  <c r="I17" i="27"/>
  <c r="I18" i="27" s="1"/>
  <c r="I15" i="27" s="1"/>
  <c r="H18" i="9" s="1"/>
  <c r="B17" i="27"/>
  <c r="B18" i="27" s="1"/>
  <c r="B15" i="27" s="1"/>
  <c r="H11" i="9" s="1"/>
  <c r="B22" i="27"/>
  <c r="B23" i="27" s="1"/>
  <c r="B20" i="27" s="1"/>
  <c r="I11" i="9" s="1"/>
  <c r="D39" i="12"/>
  <c r="F39" i="12" s="1"/>
  <c r="H9" i="21" s="1"/>
  <c r="F10" i="26"/>
  <c r="F10" i="27"/>
  <c r="D41" i="12"/>
  <c r="F41" i="12" s="1"/>
  <c r="H11" i="21" s="1"/>
  <c r="G17" i="27"/>
  <c r="G18" i="27" s="1"/>
  <c r="G15" i="27" s="1"/>
  <c r="H16" i="9" s="1"/>
  <c r="G22" i="27"/>
  <c r="G23" i="27" s="1"/>
  <c r="G20" i="27" s="1"/>
  <c r="I16" i="9" s="1"/>
  <c r="H22" i="27"/>
  <c r="H23" i="27" s="1"/>
  <c r="H20" i="27" s="1"/>
  <c r="I17" i="9" s="1"/>
  <c r="H17" i="27"/>
  <c r="H18" i="27" s="1"/>
  <c r="H15" i="27" s="1"/>
  <c r="H17" i="9" s="1"/>
  <c r="G17" i="26"/>
  <c r="G18" i="26" s="1"/>
  <c r="G15" i="26" s="1"/>
  <c r="B40" i="12" s="1"/>
  <c r="E40" i="12" s="1"/>
  <c r="K13" i="27"/>
  <c r="G20" i="9" s="1"/>
  <c r="K22" i="27"/>
  <c r="K23" i="27" s="1"/>
  <c r="K20" i="27" s="1"/>
  <c r="I20" i="9" s="1"/>
  <c r="K17" i="27"/>
  <c r="K18" i="27" s="1"/>
  <c r="K15" i="27" s="1"/>
  <c r="H20" i="9" s="1"/>
  <c r="E64" i="12"/>
  <c r="J23" i="21"/>
  <c r="J24" i="21" s="1"/>
  <c r="D65" i="12"/>
  <c r="F65" i="12" s="1"/>
  <c r="L11" i="21" s="1"/>
  <c r="D63" i="12"/>
  <c r="F63" i="12" s="1"/>
  <c r="L9" i="21" s="1"/>
  <c r="D64" i="12"/>
  <c r="F64" i="12" s="1"/>
  <c r="L10" i="21" s="1"/>
  <c r="I12" i="21"/>
  <c r="I16" i="21" s="1"/>
  <c r="E65" i="12"/>
  <c r="I23" i="21"/>
  <c r="I24" i="21" s="1"/>
  <c r="E40" i="7"/>
  <c r="N40" i="7" s="1"/>
  <c r="G42" i="7"/>
  <c r="F14" i="21"/>
  <c r="F42" i="7"/>
  <c r="G44" i="7"/>
  <c r="G46" i="7" s="1"/>
  <c r="F44" i="7"/>
  <c r="F46" i="7" s="1"/>
  <c r="O38" i="7"/>
  <c r="G27" i="7"/>
  <c r="J12" i="21" l="1"/>
  <c r="J16" i="21" s="1"/>
  <c r="K12" i="21"/>
  <c r="K16" i="21" s="1"/>
  <c r="K26" i="21" s="1"/>
  <c r="H12" i="21"/>
  <c r="H16" i="21" s="1"/>
  <c r="E10" i="26"/>
  <c r="E13" i="26" s="1"/>
  <c r="B27" i="12" s="1"/>
  <c r="D29" i="12" s="1"/>
  <c r="E10" i="27"/>
  <c r="E13" i="27" s="1"/>
  <c r="G14" i="9" s="1"/>
  <c r="E9" i="26"/>
  <c r="E17" i="26" s="1"/>
  <c r="E18" i="26" s="1"/>
  <c r="E15" i="26" s="1"/>
  <c r="B28" i="12" s="1"/>
  <c r="E9" i="27"/>
  <c r="D10" i="26"/>
  <c r="D13" i="26" s="1"/>
  <c r="B21" i="12" s="1"/>
  <c r="D10" i="27"/>
  <c r="D13" i="27" s="1"/>
  <c r="G13" i="9" s="1"/>
  <c r="H23" i="21"/>
  <c r="H24" i="21" s="1"/>
  <c r="L12" i="21"/>
  <c r="L16" i="21" s="1"/>
  <c r="L23" i="21"/>
  <c r="L24" i="21" s="1"/>
  <c r="I26" i="21"/>
  <c r="J26" i="21"/>
  <c r="E44" i="7"/>
  <c r="E46" i="7" s="1"/>
  <c r="D14" i="21"/>
  <c r="E42" i="7"/>
  <c r="N44" i="7"/>
  <c r="F27" i="7"/>
  <c r="D28" i="12" l="1"/>
  <c r="D27" i="12"/>
  <c r="H26" i="21"/>
  <c r="E28" i="12"/>
  <c r="E22" i="26"/>
  <c r="E23" i="26" s="1"/>
  <c r="E20" i="26" s="1"/>
  <c r="B29" i="12" s="1"/>
  <c r="E29" i="12" s="1"/>
  <c r="E17" i="27"/>
  <c r="E18" i="27" s="1"/>
  <c r="E15" i="27" s="1"/>
  <c r="H14" i="9" s="1"/>
  <c r="E22" i="27"/>
  <c r="E23" i="27" s="1"/>
  <c r="E20" i="27" s="1"/>
  <c r="I14" i="9" s="1"/>
  <c r="D9" i="26"/>
  <c r="D22" i="26" s="1"/>
  <c r="D23" i="26" s="1"/>
  <c r="D20" i="26" s="1"/>
  <c r="B23" i="12" s="1"/>
  <c r="D9" i="27"/>
  <c r="C10" i="26"/>
  <c r="C13" i="26" s="1"/>
  <c r="B15" i="12" s="1"/>
  <c r="C10" i="27"/>
  <c r="C13" i="27" s="1"/>
  <c r="G12" i="9" s="1"/>
  <c r="L26" i="21"/>
  <c r="M14" i="21"/>
  <c r="H27" i="7"/>
  <c r="E27" i="7"/>
  <c r="D22" i="12"/>
  <c r="D17" i="26" l="1"/>
  <c r="D18" i="26" s="1"/>
  <c r="D15" i="26" s="1"/>
  <c r="B22" i="12" s="1"/>
  <c r="E22" i="12" s="1"/>
  <c r="D17" i="27"/>
  <c r="D18" i="27" s="1"/>
  <c r="D15" i="27" s="1"/>
  <c r="H13" i="9" s="1"/>
  <c r="D22" i="27"/>
  <c r="D23" i="27" s="1"/>
  <c r="D20" i="27" s="1"/>
  <c r="I13" i="9" s="1"/>
  <c r="C9" i="26"/>
  <c r="C22" i="26" s="1"/>
  <c r="C23" i="26" s="1"/>
  <c r="C20" i="26" s="1"/>
  <c r="B17" i="12" s="1"/>
  <c r="C9" i="27"/>
  <c r="F9" i="26"/>
  <c r="F13" i="26" s="1"/>
  <c r="B33" i="12" s="1"/>
  <c r="F9" i="27"/>
  <c r="D21" i="12"/>
  <c r="F21" i="12" s="1"/>
  <c r="E9" i="21" s="1"/>
  <c r="E23" i="21" s="1"/>
  <c r="D23" i="12"/>
  <c r="F17" i="26" l="1"/>
  <c r="F18" i="26" s="1"/>
  <c r="F15" i="26" s="1"/>
  <c r="B34" i="12" s="1"/>
  <c r="F22" i="26"/>
  <c r="F23" i="26" s="1"/>
  <c r="F20" i="26" s="1"/>
  <c r="B35" i="12" s="1"/>
  <c r="C17" i="26"/>
  <c r="C18" i="26" s="1"/>
  <c r="C15" i="26" s="1"/>
  <c r="B16" i="12" s="1"/>
  <c r="E16" i="12" s="1"/>
  <c r="F13" i="27"/>
  <c r="G15" i="9" s="1"/>
  <c r="F22" i="27"/>
  <c r="F23" i="27" s="1"/>
  <c r="F20" i="27" s="1"/>
  <c r="I15" i="9" s="1"/>
  <c r="F17" i="27"/>
  <c r="F18" i="27" s="1"/>
  <c r="F15" i="27" s="1"/>
  <c r="H15" i="9" s="1"/>
  <c r="C22" i="27"/>
  <c r="C23" i="27" s="1"/>
  <c r="C20" i="27" s="1"/>
  <c r="I12" i="9" s="1"/>
  <c r="C17" i="27"/>
  <c r="C18" i="27" s="1"/>
  <c r="C15" i="27" s="1"/>
  <c r="E24" i="21"/>
  <c r="F22" i="12"/>
  <c r="E10" i="21" s="1"/>
  <c r="E23" i="12"/>
  <c r="F23" i="12" s="1"/>
  <c r="D17" i="12"/>
  <c r="D16" i="12"/>
  <c r="D15" i="12"/>
  <c r="F15" i="12" s="1"/>
  <c r="D9" i="21" s="1"/>
  <c r="D23" i="21" s="1"/>
  <c r="H12" i="9" l="1"/>
  <c r="D24" i="21"/>
  <c r="D34" i="12"/>
  <c r="D35" i="12"/>
  <c r="D33" i="12"/>
  <c r="F33" i="12" s="1"/>
  <c r="G9" i="21" s="1"/>
  <c r="E17" i="12"/>
  <c r="F17" i="12" s="1"/>
  <c r="D11" i="21" s="1"/>
  <c r="E11" i="21"/>
  <c r="F27" i="12"/>
  <c r="F9" i="21" s="1"/>
  <c r="F23" i="21" s="1"/>
  <c r="F16" i="12"/>
  <c r="D10" i="21" s="1"/>
  <c r="G23" i="21" l="1"/>
  <c r="G24" i="21" s="1"/>
  <c r="F24" i="21"/>
  <c r="E34" i="12"/>
  <c r="F34" i="12" s="1"/>
  <c r="G10" i="21" s="1"/>
  <c r="E12" i="21"/>
  <c r="E16" i="21" s="1"/>
  <c r="E26" i="21" s="1"/>
  <c r="F29" i="12"/>
  <c r="F11" i="21" s="1"/>
  <c r="E35" i="12"/>
  <c r="F35" i="12" s="1"/>
  <c r="F28" i="12"/>
  <c r="F10" i="21" s="1"/>
  <c r="D12" i="21"/>
  <c r="D16" i="21" s="1"/>
  <c r="D26" i="21" s="1"/>
  <c r="G11" i="21" l="1"/>
  <c r="G12" i="21" s="1"/>
  <c r="G16" i="21" s="1"/>
  <c r="G26" i="21" l="1"/>
  <c r="F12" i="21"/>
  <c r="F16" i="21" s="1"/>
  <c r="F26" i="21" s="1"/>
  <c r="N22" i="7" l="1"/>
  <c r="F9" i="12" l="1"/>
  <c r="C9" i="21" s="1"/>
  <c r="M9" i="21" l="1"/>
  <c r="C23" i="21"/>
  <c r="M23" i="21" s="1"/>
  <c r="M24" i="21" s="1"/>
  <c r="F11" i="12"/>
  <c r="C11" i="21" s="1"/>
  <c r="M11" i="21" s="1"/>
  <c r="F10" i="12"/>
  <c r="C24" i="21" l="1"/>
  <c r="C10" i="21"/>
  <c r="M10" i="21" s="1"/>
  <c r="M12" i="21" s="1"/>
  <c r="M16" i="21" s="1"/>
  <c r="M26" i="21" s="1"/>
  <c r="C12" i="21" l="1"/>
  <c r="C16" i="21" s="1"/>
  <c r="C26"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Matthew Ellis</author>
  </authors>
  <commentList>
    <comment ref="M8" authorId="0" shapeId="0" xr:uid="{ABCB778B-5A23-40ED-9C25-C94C10AA80D7}">
      <text>
        <r>
          <rPr>
            <sz val="9"/>
            <color indexed="81"/>
            <rFont val="Tahoma"/>
            <family val="2"/>
          </rPr>
          <t xml:space="preserve">% of EBA Salary allocated to each service type.
</t>
        </r>
      </text>
    </comment>
    <comment ref="W8" authorId="0" shapeId="0" xr:uid="{4636625C-4B1C-4315-B9EC-760041578F8B}">
      <text>
        <r>
          <rPr>
            <sz val="9"/>
            <color indexed="81"/>
            <rFont val="Tahoma"/>
            <family val="2"/>
          </rPr>
          <t xml:space="preserve">% of EBA Salary allocated to each service type.
</t>
        </r>
      </text>
    </comment>
    <comment ref="C9" authorId="0" shapeId="0" xr:uid="{3430B410-9A3B-42AC-8305-C3645AD34FA7}">
      <text>
        <r>
          <rPr>
            <b/>
            <sz val="9"/>
            <color indexed="81"/>
            <rFont val="Tahoma"/>
            <family val="2"/>
          </rPr>
          <t>Mark with "Yes" if applicable.  Subsidy is funding to support the FSEA that will not be directly charged to the FSEA.</t>
        </r>
        <r>
          <rPr>
            <sz val="9"/>
            <color indexed="81"/>
            <rFont val="Tahoma"/>
            <family val="2"/>
          </rPr>
          <t xml:space="preserve">
</t>
        </r>
      </text>
    </comment>
    <comment ref="H9" authorId="0" shapeId="0" xr:uid="{00000000-0006-0000-0300-000002000000}">
      <text>
        <r>
          <rPr>
            <sz val="9"/>
            <color indexed="81"/>
            <rFont val="Tahoma"/>
            <family val="2"/>
          </rPr>
          <t xml:space="preserve">Insert Appropriate Fringe Rate from categories listed in Table Below
</t>
        </r>
      </text>
    </comment>
    <comment ref="K9" authorId="0" shapeId="0" xr:uid="{00000000-0006-0000-0300-000003000000}">
      <text>
        <r>
          <rPr>
            <sz val="9"/>
            <color indexed="81"/>
            <rFont val="Tahoma"/>
            <family val="2"/>
          </rPr>
          <t xml:space="preserve">Enter % of effort allocated to Fee-for-Service Educational Activity (all services).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Matthew Ellis</author>
  </authors>
  <commentList>
    <comment ref="B9" authorId="0" shapeId="0" xr:uid="{4F95FF89-C026-40D0-B2C9-A643A3FABFFB}">
      <text>
        <r>
          <rPr>
            <b/>
            <sz val="9"/>
            <color indexed="81"/>
            <rFont val="Tahoma"/>
            <family val="2"/>
          </rPr>
          <t>Mark with "Yes" if applicable.  Subsidy is funding to support the FSEA that will not be directly charged to the FSEA.</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Matthew Ellis</author>
  </authors>
  <commentList>
    <comment ref="B9" authorId="0" shapeId="0" xr:uid="{D1C866C6-AD73-433D-8181-E55C31C84FC1}">
      <text>
        <r>
          <rPr>
            <b/>
            <sz val="9"/>
            <color indexed="81"/>
            <rFont val="Tahoma"/>
            <family val="2"/>
          </rPr>
          <t>Mark with "Yes" if applicable.  Subsidy is funding to support the FSEA that will not be directly charged to the FSEA.</t>
        </r>
        <r>
          <rPr>
            <sz val="9"/>
            <color indexed="81"/>
            <rFont val="Tahoma"/>
            <family val="2"/>
          </rPr>
          <t xml:space="preserve">
</t>
        </r>
      </text>
    </comment>
    <comment ref="H9" authorId="0" shapeId="0" xr:uid="{00000000-0006-0000-0500-000001000000}">
      <text>
        <r>
          <rPr>
            <b/>
            <sz val="9"/>
            <color indexed="81"/>
            <rFont val="Tahoma"/>
            <family val="2"/>
          </rPr>
          <t>See table below for applicable fringe rates.</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Matthew Ellis</author>
  </authors>
  <commentList>
    <comment ref="F7" authorId="0" shapeId="0" xr:uid="{00000000-0006-0000-0700-000001000000}">
      <text>
        <r>
          <rPr>
            <b/>
            <sz val="9"/>
            <color indexed="81"/>
            <rFont val="Tahoma"/>
            <family val="2"/>
          </rPr>
          <t>Source of Funding for the original Purchase.</t>
        </r>
        <r>
          <rPr>
            <sz val="9"/>
            <color indexed="81"/>
            <rFont val="Tahoma"/>
            <family val="2"/>
          </rPr>
          <t xml:space="preserve">
</t>
        </r>
      </text>
    </comment>
  </commentList>
</comments>
</file>

<file path=xl/sharedStrings.xml><?xml version="1.0" encoding="utf-8"?>
<sst xmlns="http://schemas.openxmlformats.org/spreadsheetml/2006/main" count="352" uniqueCount="168">
  <si>
    <t>Salary</t>
  </si>
  <si>
    <t>Total</t>
  </si>
  <si>
    <t>Total Revenues</t>
  </si>
  <si>
    <t>Fringe</t>
  </si>
  <si>
    <t>Employee Name</t>
  </si>
  <si>
    <t>Funding Source</t>
  </si>
  <si>
    <t>Fund</t>
  </si>
  <si>
    <t>Cost Allocation</t>
  </si>
  <si>
    <t>% of Time</t>
  </si>
  <si>
    <t>Totals</t>
  </si>
  <si>
    <t>Equipment Description</t>
  </si>
  <si>
    <t>Acquisition Date</t>
  </si>
  <si>
    <t>Check Total</t>
  </si>
  <si>
    <t>Allowable Costs:</t>
  </si>
  <si>
    <t>Other Expenses (From Other Expenses Worksheet)</t>
  </si>
  <si>
    <t>Forecasted Units of Good or Service:</t>
  </si>
  <si>
    <t>Salary and Wage Expenses (From Salary and Wage Worksheet)</t>
  </si>
  <si>
    <t>Description of Service or Supply</t>
  </si>
  <si>
    <t>Total Direct Operating Costs</t>
  </si>
  <si>
    <t>CY Overhead Expenses (From Overhead Expenses Worksheet)</t>
  </si>
  <si>
    <t>Service Description</t>
  </si>
  <si>
    <t>Overhead Allocation</t>
  </si>
  <si>
    <t>% of Allowable Overhead to Total Direct Operating Costs</t>
  </si>
  <si>
    <t>Total Estimated Annual Usage</t>
  </si>
  <si>
    <t>Internal</t>
  </si>
  <si>
    <t>Proposed Rate(s):</t>
  </si>
  <si>
    <t>Summary of Projected Revenues</t>
  </si>
  <si>
    <t>External - Market</t>
  </si>
  <si>
    <t>External - Market*</t>
  </si>
  <si>
    <t xml:space="preserve">External - Market* </t>
  </si>
  <si>
    <t>RATE/UNIT</t>
  </si>
  <si>
    <t>Excess Rev</t>
  </si>
  <si>
    <t>Units</t>
  </si>
  <si>
    <t xml:space="preserve">Internal </t>
  </si>
  <si>
    <t>Amounts carry to expense summary</t>
  </si>
  <si>
    <t>Check Total - should total 100% and amount in column D</t>
  </si>
  <si>
    <t xml:space="preserve"> </t>
  </si>
  <si>
    <t>Market Rate set by Rate Requestor with supporting documentation</t>
  </si>
  <si>
    <t>Total to Expense Summary</t>
  </si>
  <si>
    <t>University of Florida</t>
  </si>
  <si>
    <t>Expense account names can be found at:</t>
  </si>
  <si>
    <t xml:space="preserve">Other Direct Expenses </t>
  </si>
  <si>
    <t>Position</t>
  </si>
  <si>
    <t xml:space="preserve">Overhead/Indirect Expenses </t>
  </si>
  <si>
    <t>Expenditure</t>
  </si>
  <si>
    <t>Direct Support Organizations (DSO)</t>
  </si>
  <si>
    <t>Other (For-Profit Corporations, etc.)</t>
  </si>
  <si>
    <t>Students/Faculty/ Staff in personal capacity</t>
  </si>
  <si>
    <t>Acquisition Cost</t>
  </si>
  <si>
    <t>Summary of Expenses</t>
  </si>
  <si>
    <t>Total Proposed External Rate</t>
  </si>
  <si>
    <r>
      <t xml:space="preserve">Cost Per Unit: </t>
    </r>
    <r>
      <rPr>
        <sz val="11"/>
        <rFont val="Times New Roman"/>
        <family val="1"/>
      </rPr>
      <t>(From Expense Summary)</t>
    </r>
  </si>
  <si>
    <t>Summary of Proposed Rates</t>
  </si>
  <si>
    <t>Forecasted Revenues</t>
  </si>
  <si>
    <t>Not-for-profit Organizations</t>
  </si>
  <si>
    <t>Account</t>
  </si>
  <si>
    <t>**Fringe Benefits Rates Approved Annually</t>
  </si>
  <si>
    <t>Fringe Rate**</t>
  </si>
  <si>
    <t>Dept</t>
  </si>
  <si>
    <t>Total Expenses</t>
  </si>
  <si>
    <t>Revenues</t>
  </si>
  <si>
    <t>Expenses</t>
  </si>
  <si>
    <t>Operating Overhead</t>
  </si>
  <si>
    <t>Net Excess (Loss)</t>
  </si>
  <si>
    <t>Introduction</t>
  </si>
  <si>
    <t>Asset ID</t>
  </si>
  <si>
    <t>Tag Number</t>
  </si>
  <si>
    <t>Department</t>
  </si>
  <si>
    <t>Fringe Rate</t>
  </si>
  <si>
    <t>ga-aux@ad.ufl.edu</t>
  </si>
  <si>
    <t>For any questions, please contact the Auxiliary Accounting Office:</t>
  </si>
  <si>
    <t>Type</t>
  </si>
  <si>
    <t>This page is automatically completed.</t>
  </si>
  <si>
    <t>Operating Expenses</t>
  </si>
  <si>
    <t>This page to be completed by Rate Requestor.</t>
  </si>
  <si>
    <t>Account Description</t>
  </si>
  <si>
    <t>METHOD USED TO ALLOCATE SALARY BETWEEN THE SERVICE LINES:</t>
  </si>
  <si>
    <t>METHOD USED TO ALLOCATE EXPENSES BETWEEN THE SERVICE LINES:</t>
  </si>
  <si>
    <t>Auto Populated Tabs - highlighted in blue</t>
  </si>
  <si>
    <t>Service Line Description</t>
  </si>
  <si>
    <t>Tabs to be Completed by Requestor - in Green</t>
  </si>
  <si>
    <t>Annual Salary</t>
  </si>
  <si>
    <t>Type/ Account</t>
  </si>
  <si>
    <t xml:space="preserve">   Unit of Measure-                          (IE.- Hours, Test, Slide, Daily/Hrly Rate)</t>
  </si>
  <si>
    <t>Service Line Description and Proposed Usage</t>
  </si>
  <si>
    <t>Proposed Usage</t>
  </si>
  <si>
    <t>Check Total - should equal zero if all units in column B have been distributed</t>
  </si>
  <si>
    <t>Total Number of Units Per Year (From Proposed Usage Worksheet)</t>
  </si>
  <si>
    <t>Summary of Projected Financial Plan</t>
  </si>
  <si>
    <t xml:space="preserve">Estimated Salary &amp; Fringes Allocation </t>
  </si>
  <si>
    <t>Rate Workbook Instructions</t>
  </si>
  <si>
    <t>Your College</t>
  </si>
  <si>
    <t>Other UF Colleges</t>
  </si>
  <si>
    <t>Short Name</t>
  </si>
  <si>
    <t xml:space="preserve"> Input by Auxiliary Accounting (varies by fund)</t>
  </si>
  <si>
    <t>Subisdy (Yes/No)</t>
  </si>
  <si>
    <t>Subsidy (Yes/No)</t>
  </si>
  <si>
    <t>Subsidy</t>
  </si>
  <si>
    <t>Total Cost Per Unit:</t>
  </si>
  <si>
    <t>Subsidy OH Allocation:</t>
  </si>
  <si>
    <t>Total Subsidy:</t>
  </si>
  <si>
    <t>Total Expenses after Subsidy</t>
  </si>
  <si>
    <t>Cost per Unit After Subsidy:</t>
  </si>
  <si>
    <t>CY Subsidy Overhead Expenses</t>
  </si>
  <si>
    <t>Subisdy Per Unit:</t>
  </si>
  <si>
    <r>
      <rPr>
        <b/>
        <sz val="11"/>
        <rFont val="Times New Roman"/>
        <family val="1"/>
      </rPr>
      <t>Subsidized Cost Per Unit:</t>
    </r>
    <r>
      <rPr>
        <sz val="11"/>
        <rFont val="Times New Roman"/>
        <family val="1"/>
      </rPr>
      <t xml:space="preserve">  (From Expense Summary)</t>
    </r>
  </si>
  <si>
    <t>Salary and Wage Subsidy (From Salary and Wage Worksheet)</t>
  </si>
  <si>
    <t>Other Expenses  Subsidy (From Other Expenses Worksheet)</t>
  </si>
  <si>
    <t>Total Direct Subsidy</t>
  </si>
  <si>
    <t>% expense</t>
  </si>
  <si>
    <t>The "Rate Summary" tab will calculate the rate for each type of customer based on the base rate and proposed mark-up for external customers.  Note that it will round up to the nearest 1/10th of a dollar.</t>
  </si>
  <si>
    <t>Total Revenues and Subsidy</t>
  </si>
  <si>
    <t>The columns in white require input.  The columns in blue will auto-calculate.  List each employee and position that will provide direct effort supporting the FSEA.  If the effort will be charged directly to the FSEA fund, mark the Subsidy in column "C" as "No".  If the effort will be support from another funding source mark the subsidy in column "C" as "Yes".  Provide the proposed funding source in columns D-E.  List each employee's expected annual salary in column G.  Select the fringe category for each employee from the table "Proposed Fringe Benefits Pool Rates" at the bottom of the worksheet and input into the corresponding Row in Column H.  Columns I &amp; J will auto-calculate.  Enter the employee's distribution to the FSEA in Column K.  This will provide the total salary expense for the employee in Column L.  Note that an employee's effort may not be 100% to the FSEA if her or she supports other areas outside of the FSEA.  Finally, distribute the percent of effort that will be provided by the employee to the FSEA for each service area in columns N, P, R, T, and V as needed.  Check that the total percent in Column U equals 100%.  If not, check the distributions.</t>
  </si>
  <si>
    <t>Include expenses that are part of the FSEA services but cannot be specifically applied to an individual service line.  Examples include computer software and office supplies. Salaries should only be included if more than an incidental amount of directly related time is spent on the FSEA.  List the item, fund, and account in columns A-D.  If the expense will not be charged directly to the FSEA mark the Subsidy in Column B as "Yes".  Enter the salary  or expense amount in columns E and J respectively.  For salaries input the allocation percent in column F and the appropriate fringe rate in column H.</t>
  </si>
  <si>
    <t>The "FSEA Financial Summary" tab will provide a summary of the FSEA revenues and expenses by service type.  It will also add the University of Florida FSEA overhead as applicable.  This is determined by the fund and the customer type.  The FSEA Financial Summary will show any excess or (loss) based on the projected expenses and rate for the FSEA.</t>
  </si>
  <si>
    <t>Fee-for-Service Educational Activity (FSEA)</t>
  </si>
  <si>
    <t xml:space="preserve">List any capital items that will be used in support of the Fee-for-Service Educational Activity.  This should include the Asset ID, Tag Number, Acquisition Date, Acquisition Cost, and the Funding Source that was used or will be used to purchase the capital item.  </t>
  </si>
  <si>
    <t>% Salary to  FSEA</t>
  </si>
  <si>
    <t>Total to FSEA</t>
  </si>
  <si>
    <t>% Directly Related to FSEA</t>
  </si>
  <si>
    <t>FSEA Salary</t>
  </si>
  <si>
    <t>Equipment to be used in a proposed FSEA</t>
  </si>
  <si>
    <t>FSEA Overhead</t>
  </si>
  <si>
    <t>FSEA Overhead Rate</t>
  </si>
  <si>
    <t>* Projected Amount that can be retained by FSEA</t>
  </si>
  <si>
    <t xml:space="preserve">The following worksheets are provided to assist requestors in providing materials for a new Fee-for-Service Educational Activity (FSEA).  All other tabs can be used as a template to help in rate calculation for Fee-for-Service Educational Activities at the University of Florida.  They are designed to accommodate up to five service lines.  Note that a service can represent a service or a good.  If the proposed Fee-for-Service Educational Activity exceeds five service lines, please contact the Auxiliary Accounting Office at ga-aux@ad.ufl.edu, and they will provide a workbook to accommodate additional rates. </t>
  </si>
  <si>
    <r>
      <t xml:space="preserve">The tabs for </t>
    </r>
    <r>
      <rPr>
        <b/>
        <sz val="11"/>
        <rFont val="Times New Roman"/>
        <family val="1"/>
      </rPr>
      <t>input</t>
    </r>
    <r>
      <rPr>
        <sz val="11"/>
        <rFont val="Times New Roman"/>
        <family val="1"/>
      </rPr>
      <t xml:space="preserve"> are highlighted in </t>
    </r>
    <r>
      <rPr>
        <b/>
        <sz val="11"/>
        <rFont val="Times New Roman"/>
        <family val="1"/>
      </rPr>
      <t>Green</t>
    </r>
    <r>
      <rPr>
        <sz val="11"/>
        <rFont val="Times New Roman"/>
        <family val="1"/>
      </rPr>
      <t xml:space="preserve">.  The </t>
    </r>
    <r>
      <rPr>
        <b/>
        <sz val="11"/>
        <rFont val="Times New Roman"/>
        <family val="1"/>
      </rPr>
      <t>calculated rates</t>
    </r>
    <r>
      <rPr>
        <sz val="11"/>
        <rFont val="Times New Roman"/>
        <family val="1"/>
      </rPr>
      <t xml:space="preserve"> for each service will be displayed on the </t>
    </r>
    <r>
      <rPr>
        <b/>
        <sz val="11"/>
        <rFont val="Times New Roman"/>
        <family val="1"/>
      </rPr>
      <t>Orange</t>
    </r>
    <r>
      <rPr>
        <sz val="11"/>
        <rFont val="Times New Roman"/>
        <family val="1"/>
      </rPr>
      <t xml:space="preserve"> "7. Calculated Rates" tab.  See more information on this tab below.  The </t>
    </r>
    <r>
      <rPr>
        <b/>
        <sz val="11"/>
        <rFont val="Times New Roman"/>
        <family val="1"/>
      </rPr>
      <t xml:space="preserve">auto-calculated </t>
    </r>
    <r>
      <rPr>
        <sz val="11"/>
        <rFont val="Times New Roman"/>
        <family val="1"/>
      </rPr>
      <t xml:space="preserve">tabs are highlighted in </t>
    </r>
    <r>
      <rPr>
        <b/>
        <sz val="11"/>
        <rFont val="Times New Roman"/>
        <family val="1"/>
      </rPr>
      <t>blue</t>
    </r>
    <r>
      <rPr>
        <sz val="11"/>
        <rFont val="Times New Roman"/>
        <family val="1"/>
      </rPr>
      <t xml:space="preserve">.  </t>
    </r>
    <r>
      <rPr>
        <b/>
        <sz val="11"/>
        <rFont val="Times New Roman"/>
        <family val="1"/>
      </rPr>
      <t>DO NOT</t>
    </r>
    <r>
      <rPr>
        <sz val="11"/>
        <rFont val="Times New Roman"/>
        <family val="1"/>
      </rPr>
      <t xml:space="preserve"> </t>
    </r>
    <r>
      <rPr>
        <b/>
        <sz val="11"/>
        <rFont val="Times New Roman"/>
        <family val="1"/>
      </rPr>
      <t>ENTER ANY INFORMATION IN THE BLUE TABS</t>
    </r>
    <r>
      <rPr>
        <sz val="11"/>
        <rFont val="Times New Roman"/>
        <family val="1"/>
      </rPr>
      <t>.  If you need assistance, please contact the Auxiliary Accounting Office at ga-aux@ad.ufl.edu.  Instructions for each green tab are provided below.</t>
    </r>
  </si>
  <si>
    <t>"2. Proposed Usage" Tab</t>
  </si>
  <si>
    <t>Enter Total Number of Units in Column B and then Distribute amount between user type: Internal and External Customers in Columns B - I.  Column K should equal 0.  Any proposed markup to external customers can be entered in columns H and J.</t>
  </si>
  <si>
    <t>Proposed Markup %</t>
  </si>
  <si>
    <t>Internal Rates Factor Subsidies from other chartfields and do not allow for markups.</t>
  </si>
  <si>
    <t>External Rates do not include subsidies and do allow for markups,</t>
  </si>
  <si>
    <t>For the Service Line Description table enter each service short name, description, and unit of measure in rows 11 through 15.  Note that the short name entered in column A rows 11 to 15 will flow through the entire workbook.  Input total proposed units in the lower table column B.  After Total Units is complete, distribute the proposed units into Internal, External- Academic, and External- Market sales.  Column K should total 0.  If not, check that all of the proposed units have been distributed.  The FSEA may charge up to 3 different rates to Internal, External-Academic, and External-Market.  Note that all internal activities are to break even and no markup is allowed.  However, if the FSEA will include External customers, a markup is permitted.  If the FSEA will charge a surchage to external customers, enter the proposed markup in columns H and J as applicable.  For any questions on Internal versus External customers, please contact the Auxiliary Accounting Office at ga-aux@ad.ufl.edu.</t>
  </si>
  <si>
    <t>"3. Salary and Fringe" Tab</t>
  </si>
  <si>
    <t>Fringe Benefits Pool – UF Human Resources (ufl.edu)</t>
  </si>
  <si>
    <t>Operating Expenses (ufl.edu)</t>
  </si>
  <si>
    <t>"4. Other Direct Expenses" Tab</t>
  </si>
  <si>
    <t>"5. Overhead Expenses" Tab</t>
  </si>
  <si>
    <t>Amount</t>
  </si>
  <si>
    <t>The columns in white require input.  The columns in blue will auto-calculate.  Include expenses that can be applied directly to the FSEA.  Input the account description, fund, account number and total expense amount in columns A-E.  If the expense will be directly funded by the FSEA, mark the subsidy in column "B" as "No".  If the expenses will be funded from another source, mark the subsidy in column "B" as "Yes".  A link to a list of GL accounts is provided at the bottom of the sheet.  Distribute the percent of each expense item across the services in columns G, I, K, M, and O.  Check that the total percent in column Q equals 100%.  If not, check the distributions. Please make sure to outline method used to allocate wages to each service line in the box at the bottom.</t>
  </si>
  <si>
    <t>"6. Equipment" Tab</t>
  </si>
  <si>
    <t>Proposed External Markup %</t>
  </si>
  <si>
    <t>Proposed External Markup ($)</t>
  </si>
  <si>
    <t xml:space="preserve">The "Expense Summary", "Rate Summary", "Projected Revenues", and "FSEA Financial Summary" tabs will auto-populate based on the input in tabs 2-5.  The "Expense Summary" will distribute FSEA overhead costs across the services. </t>
  </si>
  <si>
    <t>The "Projected Revenue" tab will calculate the Break-Even (operations) Revenue, Excess Revenue from External Customers, and the Total Revenue generated for each service type.</t>
  </si>
  <si>
    <t>Requestor to complete only sections 1, 2, and 3 on this page.</t>
  </si>
  <si>
    <t>Section 1:  To be completed by the requestor - General Information</t>
  </si>
  <si>
    <t>College/Unit:</t>
  </si>
  <si>
    <t>Requestor (Name and E-mail)</t>
  </si>
  <si>
    <t>Section 2:  To be completed by the requestor - Fiscal Operations</t>
  </si>
  <si>
    <t>If yes, please specify Chartfield(s)</t>
  </si>
  <si>
    <t>If yes, Reason for Subsidy:</t>
  </si>
  <si>
    <t>Please specify Chartfield:</t>
  </si>
  <si>
    <t>Please specify a chartfield that will provide start up funds, if any.</t>
  </si>
  <si>
    <t xml:space="preserve">Please specify amount: </t>
  </si>
  <si>
    <t>External - Not-for-Profit</t>
  </si>
  <si>
    <t xml:space="preserve">External - Not-for-Profit </t>
  </si>
  <si>
    <t>Proposed Not-for-Profit Markup %</t>
  </si>
  <si>
    <t>Proposed Not-for-Profit Markup ($)</t>
  </si>
  <si>
    <t>Total Proposed Not-for-Profit Rate</t>
  </si>
  <si>
    <t xml:space="preserve">The above rates have been calculated based on the entered expenses (Salaries and Direct Expense). </t>
  </si>
  <si>
    <t>Proposed Rates</t>
  </si>
  <si>
    <t>External Not For Profit</t>
  </si>
  <si>
    <t>External For Profit</t>
  </si>
  <si>
    <t>Updated December 2024</t>
  </si>
  <si>
    <t>New FSEA Service Line Workbook</t>
  </si>
  <si>
    <t>Approved FSEA Unit Name:</t>
  </si>
  <si>
    <t>Will the new service line have on-going support from another funding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</si>
</sst>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m/d/yy"/>
    <numFmt numFmtId="165" formatCode="_(* #,##0.000_);_(* \(#,##0.000\);_(* &quot;-&quot;??_);_(@_)"/>
    <numFmt numFmtId="166" formatCode="0.0%"/>
    <numFmt numFmtId="167" formatCode="_(&quot;$&quot;* #,##0_);_(&quot;$&quot;* \(#,##0\);_(&quot;$&quot;* &quot;-&quot;??_);_(@_)"/>
  </numFmts>
  <fonts count="4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4"/>
      <name val="Tahoma"/>
      <family val="2"/>
    </font>
    <font>
      <sz val="10"/>
      <name val="Arial Unicode MS"/>
      <family val="2"/>
    </font>
    <font>
      <sz val="10"/>
      <name val="MS Sans Serif"/>
      <family val="2"/>
    </font>
    <font>
      <u/>
      <sz val="10"/>
      <color indexed="12"/>
      <name val="Arial"/>
      <family val="2"/>
    </font>
    <font>
      <u/>
      <sz val="7"/>
      <color indexed="12"/>
      <name val="Arial"/>
      <family val="2"/>
    </font>
    <font>
      <sz val="10"/>
      <color theme="1"/>
      <name val="Arial"/>
      <family val="2"/>
    </font>
    <font>
      <sz val="9"/>
      <color indexed="81"/>
      <name val="Tahoma"/>
      <family val="2"/>
    </font>
    <font>
      <b/>
      <sz val="9"/>
      <color indexed="81"/>
      <name val="Tahoma"/>
      <family val="2"/>
    </font>
    <font>
      <sz val="11"/>
      <color theme="1"/>
      <name val="Times New Roman"/>
      <family val="1"/>
    </font>
    <font>
      <u/>
      <sz val="11"/>
      <color theme="10"/>
      <name val="Calibri"/>
      <family val="2"/>
      <scheme val="minor"/>
    </font>
    <font>
      <b/>
      <sz val="22"/>
      <name val="Times New Roman"/>
      <family val="1"/>
    </font>
    <font>
      <sz val="10"/>
      <name val="Times New Roman"/>
      <family val="1"/>
    </font>
    <font>
      <sz val="14"/>
      <name val="Times New Roman"/>
      <family val="1"/>
    </font>
    <font>
      <b/>
      <sz val="11"/>
      <name val="Times New Roman"/>
      <family val="1"/>
    </font>
    <font>
      <sz val="11"/>
      <name val="Times New Roman"/>
      <family val="1"/>
    </font>
    <font>
      <b/>
      <sz val="16"/>
      <name val="Times New Roman"/>
      <family val="1"/>
    </font>
    <font>
      <sz val="11"/>
      <color rgb="FFFF0000"/>
      <name val="Times New Roman"/>
      <family val="1"/>
    </font>
    <font>
      <sz val="12"/>
      <name val="Times New Roman"/>
      <family val="1"/>
    </font>
    <font>
      <b/>
      <u/>
      <sz val="11"/>
      <name val="Times New Roman"/>
      <family val="1"/>
    </font>
    <font>
      <b/>
      <sz val="12"/>
      <name val="Times New Roman"/>
      <family val="1"/>
    </font>
    <font>
      <b/>
      <sz val="14"/>
      <color rgb="FFFF0000"/>
      <name val="Times New Roman"/>
      <family val="1"/>
    </font>
    <font>
      <b/>
      <sz val="16"/>
      <color rgb="FFFF0000"/>
      <name val="Times New Roman"/>
      <family val="1"/>
    </font>
    <font>
      <b/>
      <sz val="12"/>
      <color rgb="FF0000FF"/>
      <name val="Times New Roman"/>
      <family val="1"/>
    </font>
    <font>
      <b/>
      <sz val="11"/>
      <color rgb="FF0000FF"/>
      <name val="Times New Roman"/>
      <family val="1"/>
    </font>
    <font>
      <b/>
      <u/>
      <sz val="14"/>
      <color indexed="12"/>
      <name val="Times New Roman"/>
      <family val="1"/>
    </font>
    <font>
      <b/>
      <u/>
      <sz val="14"/>
      <name val="Times New Roman"/>
      <family val="1"/>
    </font>
    <font>
      <b/>
      <u/>
      <sz val="11"/>
      <color rgb="FF0000FF"/>
      <name val="Times New Roman"/>
      <family val="1"/>
    </font>
    <font>
      <b/>
      <u/>
      <sz val="11"/>
      <color rgb="FF006600"/>
      <name val="Times New Roman"/>
      <family val="1"/>
    </font>
    <font>
      <b/>
      <u/>
      <sz val="12"/>
      <name val="Times New Roman"/>
      <family val="1"/>
    </font>
    <font>
      <b/>
      <sz val="12"/>
      <color rgb="FFFF0000"/>
      <name val="Times New Roman"/>
      <family val="1"/>
    </font>
    <font>
      <sz val="10"/>
      <color indexed="8"/>
      <name val="Arial"/>
      <family val="2"/>
    </font>
    <font>
      <sz val="8"/>
      <color rgb="FF000000"/>
      <name val="Tahoma"/>
      <family val="2"/>
    </font>
    <font>
      <b/>
      <sz val="11"/>
      <color theme="0"/>
      <name val="Times New Roman"/>
      <family val="1"/>
    </font>
    <font>
      <sz val="11"/>
      <color theme="0"/>
      <name val="Times New Roman"/>
      <family val="1"/>
    </font>
    <font>
      <b/>
      <sz val="11"/>
      <color theme="1"/>
      <name val="Times New Roman"/>
      <family val="1"/>
    </font>
    <font>
      <b/>
      <sz val="10"/>
      <name val="Times New Roman"/>
      <family val="1"/>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gray06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rgb="FF00B0F0"/>
        <bgColor indexed="64"/>
      </patternFill>
    </fill>
    <fill>
      <patternFill patternType="solid">
        <fgColor theme="3" tint="0.79998168889431442"/>
        <bgColor indexed="64"/>
      </patternFill>
    </fill>
  </fills>
  <borders count="5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43">
    <xf numFmtId="0" fontId="0"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9" fillId="0" borderId="0"/>
    <xf numFmtId="0" fontId="7" fillId="0" borderId="0"/>
    <xf numFmtId="0" fontId="10" fillId="0" borderId="0"/>
    <xf numFmtId="43" fontId="10" fillId="0" borderId="0" applyFont="0" applyFill="0" applyBorder="0" applyAlignment="0" applyProtection="0"/>
    <xf numFmtId="0" fontId="11" fillId="0" borderId="0" applyNumberFormat="0" applyFill="0" applyBorder="0" applyAlignment="0" applyProtection="0">
      <alignment vertical="top"/>
      <protection locked="0"/>
    </xf>
    <xf numFmtId="9" fontId="7" fillId="0" borderId="0" applyFont="0" applyFill="0" applyBorder="0" applyAlignment="0" applyProtection="0"/>
    <xf numFmtId="43" fontId="7" fillId="0" borderId="0" applyFont="0" applyFill="0" applyBorder="0" applyAlignment="0" applyProtection="0"/>
    <xf numFmtId="0" fontId="12" fillId="0" borderId="0" applyNumberFormat="0" applyFill="0" applyBorder="0" applyAlignment="0" applyProtection="0">
      <alignment vertical="top"/>
      <protection locked="0"/>
    </xf>
    <xf numFmtId="43" fontId="13" fillId="0" borderId="0" applyFont="0" applyFill="0" applyBorder="0" applyAlignment="0" applyProtection="0"/>
    <xf numFmtId="0" fontId="13"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7" fillId="0" borderId="0" applyNumberFormat="0" applyFill="0" applyBorder="0" applyAlignment="0" applyProtection="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2" fillId="0" borderId="0"/>
    <xf numFmtId="44"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316">
    <xf numFmtId="0" fontId="0" fillId="0" borderId="0" xfId="0"/>
    <xf numFmtId="0" fontId="8" fillId="0" borderId="0" xfId="0" applyFont="1" applyAlignment="1">
      <alignment horizontal="center"/>
    </xf>
    <xf numFmtId="0" fontId="8" fillId="0" borderId="0" xfId="0" applyFont="1"/>
    <xf numFmtId="0" fontId="16" fillId="0" borderId="0" xfId="0" applyFont="1"/>
    <xf numFmtId="43" fontId="16" fillId="0" borderId="0" xfId="1" applyFont="1"/>
    <xf numFmtId="0" fontId="19" fillId="0" borderId="0" xfId="0" applyFont="1"/>
    <xf numFmtId="0" fontId="20" fillId="0" borderId="0" xfId="0" applyFont="1"/>
    <xf numFmtId="0" fontId="20" fillId="0" borderId="0" xfId="0" applyFont="1" applyAlignment="1">
      <alignment horizontal="center"/>
    </xf>
    <xf numFmtId="0" fontId="19" fillId="0" borderId="0" xfId="0" applyFont="1" applyAlignment="1">
      <alignment horizontal="center"/>
    </xf>
    <xf numFmtId="0" fontId="22" fillId="0" borderId="0" xfId="0" applyFont="1"/>
    <xf numFmtId="0" fontId="22" fillId="0" borderId="0" xfId="0" applyFont="1" applyAlignment="1">
      <alignment horizontal="center"/>
    </xf>
    <xf numFmtId="0" fontId="21" fillId="0" borderId="0" xfId="0" applyFont="1"/>
    <xf numFmtId="0" fontId="22" fillId="0" borderId="23" xfId="0" applyFont="1" applyBorder="1"/>
    <xf numFmtId="0" fontId="22" fillId="0" borderId="23" xfId="0" applyFont="1" applyBorder="1" applyAlignment="1">
      <alignment horizontal="center"/>
    </xf>
    <xf numFmtId="43" fontId="22" fillId="0" borderId="23" xfId="1" applyFont="1" applyFill="1" applyBorder="1"/>
    <xf numFmtId="9" fontId="22" fillId="0" borderId="23" xfId="3" applyFont="1" applyFill="1" applyBorder="1"/>
    <xf numFmtId="0" fontId="22" fillId="0" borderId="23" xfId="5" applyFont="1" applyBorder="1"/>
    <xf numFmtId="0" fontId="23" fillId="0" borderId="0" xfId="0" applyFont="1" applyAlignment="1">
      <alignment horizontal="center"/>
    </xf>
    <xf numFmtId="0" fontId="21" fillId="0" borderId="23" xfId="0" applyFont="1" applyBorder="1" applyAlignment="1">
      <alignment horizontal="center" wrapText="1"/>
    </xf>
    <xf numFmtId="0" fontId="22" fillId="0" borderId="0" xfId="0" applyFont="1" applyAlignment="1">
      <alignment horizontal="center" wrapText="1"/>
    </xf>
    <xf numFmtId="0" fontId="25" fillId="0" borderId="0" xfId="0" applyFont="1"/>
    <xf numFmtId="49" fontId="19" fillId="0" borderId="0" xfId="0" applyNumberFormat="1" applyFont="1" applyAlignment="1">
      <alignment horizontal="center" wrapText="1"/>
    </xf>
    <xf numFmtId="0" fontId="19" fillId="0" borderId="0" xfId="0" applyFont="1" applyAlignment="1">
      <alignment horizontal="center" wrapText="1"/>
    </xf>
    <xf numFmtId="0" fontId="21" fillId="4" borderId="10" xfId="0" applyFont="1" applyFill="1" applyBorder="1"/>
    <xf numFmtId="0" fontId="21" fillId="4" borderId="11" xfId="0" applyFont="1" applyFill="1" applyBorder="1"/>
    <xf numFmtId="0" fontId="21" fillId="4" borderId="11" xfId="0" applyFont="1" applyFill="1" applyBorder="1" applyAlignment="1">
      <alignment horizontal="center"/>
    </xf>
    <xf numFmtId="0" fontId="21" fillId="4" borderId="12" xfId="0" applyFont="1" applyFill="1" applyBorder="1"/>
    <xf numFmtId="0" fontId="21" fillId="4" borderId="13" xfId="0" applyFont="1" applyFill="1" applyBorder="1" applyAlignment="1">
      <alignment horizontal="center" wrapText="1"/>
    </xf>
    <xf numFmtId="0" fontId="21" fillId="4" borderId="20" xfId="0" applyFont="1" applyFill="1" applyBorder="1" applyAlignment="1">
      <alignment horizontal="center"/>
    </xf>
    <xf numFmtId="0" fontId="21" fillId="4" borderId="21" xfId="0" applyFont="1" applyFill="1" applyBorder="1" applyAlignment="1">
      <alignment horizontal="center"/>
    </xf>
    <xf numFmtId="0" fontId="21" fillId="0" borderId="23" xfId="5" applyFont="1" applyBorder="1" applyAlignment="1">
      <alignment horizontal="left"/>
    </xf>
    <xf numFmtId="49" fontId="22" fillId="0" borderId="23" xfId="4" applyNumberFormat="1" applyFont="1" applyBorder="1"/>
    <xf numFmtId="164" fontId="22" fillId="0" borderId="23" xfId="5" applyNumberFormat="1" applyFont="1" applyBorder="1" applyAlignment="1">
      <alignment horizontal="center"/>
    </xf>
    <xf numFmtId="0" fontId="22" fillId="0" borderId="23" xfId="0" quotePrefix="1" applyFont="1" applyBorder="1" applyAlignment="1">
      <alignment horizontal="center"/>
    </xf>
    <xf numFmtId="0" fontId="22" fillId="0" borderId="1" xfId="5" applyFont="1" applyBorder="1"/>
    <xf numFmtId="49" fontId="22" fillId="0" borderId="0" xfId="4" applyNumberFormat="1" applyFont="1"/>
    <xf numFmtId="0" fontId="21" fillId="0" borderId="0" xfId="0" applyFont="1" applyAlignment="1">
      <alignment horizontal="center" wrapText="1"/>
    </xf>
    <xf numFmtId="0" fontId="21" fillId="0" borderId="17" xfId="0" applyFont="1" applyBorder="1" applyAlignment="1">
      <alignment horizontal="center" wrapText="1"/>
    </xf>
    <xf numFmtId="0" fontId="21" fillId="0" borderId="16" xfId="0" applyFont="1" applyBorder="1" applyAlignment="1">
      <alignment horizontal="center"/>
    </xf>
    <xf numFmtId="9" fontId="22" fillId="0" borderId="0" xfId="3" applyFont="1" applyBorder="1"/>
    <xf numFmtId="43" fontId="22" fillId="0" borderId="23" xfId="1" applyFont="1" applyBorder="1"/>
    <xf numFmtId="43" fontId="22" fillId="0" borderId="17" xfId="1" applyFont="1" applyBorder="1"/>
    <xf numFmtId="43" fontId="22" fillId="0" borderId="16" xfId="1" applyFont="1" applyBorder="1"/>
    <xf numFmtId="43" fontId="22" fillId="0" borderId="0" xfId="1" applyFont="1" applyBorder="1"/>
    <xf numFmtId="43" fontId="22" fillId="0" borderId="0" xfId="1" applyFont="1" applyFill="1" applyBorder="1"/>
    <xf numFmtId="9" fontId="22" fillId="0" borderId="0" xfId="3" applyFont="1" applyFill="1" applyBorder="1"/>
    <xf numFmtId="43" fontId="22" fillId="0" borderId="0" xfId="5" applyNumberFormat="1" applyFont="1"/>
    <xf numFmtId="0" fontId="22" fillId="0" borderId="0" xfId="5" applyFont="1"/>
    <xf numFmtId="9" fontId="22" fillId="0" borderId="0" xfId="5" applyNumberFormat="1" applyFont="1"/>
    <xf numFmtId="0" fontId="22" fillId="0" borderId="16" xfId="5" applyFont="1" applyBorder="1"/>
    <xf numFmtId="0" fontId="21" fillId="0" borderId="0" xfId="5" applyFont="1"/>
    <xf numFmtId="44" fontId="21" fillId="0" borderId="35" xfId="2" applyFont="1" applyBorder="1"/>
    <xf numFmtId="43" fontId="22" fillId="0" borderId="2" xfId="1" applyFont="1" applyBorder="1"/>
    <xf numFmtId="0" fontId="22" fillId="0" borderId="0" xfId="5" applyFont="1" applyAlignment="1">
      <alignment horizontal="center"/>
    </xf>
    <xf numFmtId="43" fontId="22" fillId="4" borderId="23" xfId="5" applyNumberFormat="1" applyFont="1" applyFill="1" applyBorder="1"/>
    <xf numFmtId="43" fontId="22" fillId="2" borderId="23" xfId="5" applyNumberFormat="1" applyFont="1" applyFill="1" applyBorder="1"/>
    <xf numFmtId="43" fontId="24" fillId="0" borderId="0" xfId="5" applyNumberFormat="1" applyFont="1"/>
    <xf numFmtId="9" fontId="22" fillId="0" borderId="17" xfId="3" applyFont="1" applyFill="1" applyBorder="1"/>
    <xf numFmtId="9" fontId="22" fillId="0" borderId="9" xfId="3" applyFont="1" applyFill="1" applyBorder="1"/>
    <xf numFmtId="9" fontId="22" fillId="0" borderId="16" xfId="3" applyFont="1" applyFill="1" applyBorder="1"/>
    <xf numFmtId="44" fontId="22" fillId="2" borderId="23" xfId="2" applyFont="1" applyFill="1" applyBorder="1"/>
    <xf numFmtId="0" fontId="21" fillId="0" borderId="23" xfId="5" applyFont="1" applyBorder="1" applyAlignment="1">
      <alignment horizontal="center" wrapText="1"/>
    </xf>
    <xf numFmtId="0" fontId="21" fillId="3" borderId="0" xfId="5" applyFont="1" applyFill="1"/>
    <xf numFmtId="0" fontId="21" fillId="2" borderId="6" xfId="0" applyFont="1" applyFill="1" applyBorder="1" applyAlignment="1">
      <alignment horizontal="center"/>
    </xf>
    <xf numFmtId="0" fontId="21" fillId="0" borderId="0" xfId="0" applyFont="1" applyAlignment="1">
      <alignment wrapText="1"/>
    </xf>
    <xf numFmtId="0" fontId="22" fillId="2" borderId="1" xfId="0" applyFont="1" applyFill="1" applyBorder="1" applyAlignment="1">
      <alignment horizontal="center"/>
    </xf>
    <xf numFmtId="43" fontId="22" fillId="2" borderId="17" xfId="1" applyFont="1" applyFill="1" applyBorder="1"/>
    <xf numFmtId="43" fontId="22" fillId="5" borderId="23" xfId="1" applyFont="1" applyFill="1" applyBorder="1"/>
    <xf numFmtId="43" fontId="22" fillId="0" borderId="0" xfId="0" applyNumberFormat="1" applyFont="1"/>
    <xf numFmtId="43" fontId="22" fillId="0" borderId="0" xfId="0" applyNumberFormat="1" applyFont="1" applyAlignment="1">
      <alignment horizontal="center"/>
    </xf>
    <xf numFmtId="165" fontId="22" fillId="0" borderId="23" xfId="1" applyNumberFormat="1" applyFont="1" applyFill="1" applyBorder="1"/>
    <xf numFmtId="0" fontId="21" fillId="4" borderId="13" xfId="0" applyFont="1" applyFill="1" applyBorder="1" applyAlignment="1">
      <alignment horizontal="center"/>
    </xf>
    <xf numFmtId="43" fontId="22" fillId="0" borderId="0" xfId="3" applyNumberFormat="1" applyFont="1" applyBorder="1"/>
    <xf numFmtId="43" fontId="21" fillId="0" borderId="23" xfId="1" applyFont="1" applyBorder="1"/>
    <xf numFmtId="0" fontId="22" fillId="0" borderId="40" xfId="5" applyFont="1" applyBorder="1"/>
    <xf numFmtId="0" fontId="22" fillId="0" borderId="26" xfId="0" applyFont="1" applyBorder="1"/>
    <xf numFmtId="0" fontId="22" fillId="0" borderId="37" xfId="0" applyFont="1" applyBorder="1"/>
    <xf numFmtId="0" fontId="22" fillId="0" borderId="16" xfId="0" applyFont="1" applyBorder="1"/>
    <xf numFmtId="0" fontId="21" fillId="4" borderId="24" xfId="0" applyFont="1" applyFill="1" applyBorder="1" applyAlignment="1">
      <alignment horizontal="center"/>
    </xf>
    <xf numFmtId="0" fontId="22" fillId="0" borderId="40" xfId="0" applyFont="1" applyBorder="1"/>
    <xf numFmtId="10" fontId="22" fillId="0" borderId="23" xfId="1" applyNumberFormat="1" applyFont="1" applyFill="1" applyBorder="1"/>
    <xf numFmtId="43" fontId="22" fillId="6" borderId="23" xfId="1" applyFont="1" applyFill="1" applyBorder="1"/>
    <xf numFmtId="43" fontId="22" fillId="7" borderId="17" xfId="1" applyFont="1" applyFill="1" applyBorder="1"/>
    <xf numFmtId="43" fontId="22" fillId="7" borderId="23" xfId="1" applyFont="1" applyFill="1" applyBorder="1"/>
    <xf numFmtId="43" fontId="22" fillId="6" borderId="22" xfId="1" applyFont="1" applyFill="1" applyBorder="1"/>
    <xf numFmtId="43" fontId="21" fillId="7" borderId="4" xfId="3" applyNumberFormat="1" applyFont="1" applyFill="1" applyBorder="1"/>
    <xf numFmtId="43" fontId="22" fillId="7" borderId="23" xfId="3" applyNumberFormat="1" applyFont="1" applyFill="1" applyBorder="1"/>
    <xf numFmtId="43" fontId="21" fillId="6" borderId="43" xfId="1" applyFont="1" applyFill="1" applyBorder="1"/>
    <xf numFmtId="0" fontId="21" fillId="4" borderId="46" xfId="0" applyFont="1" applyFill="1" applyBorder="1" applyAlignment="1">
      <alignment horizontal="center" wrapText="1"/>
    </xf>
    <xf numFmtId="0" fontId="21" fillId="4" borderId="49" xfId="0" applyFont="1" applyFill="1" applyBorder="1" applyAlignment="1">
      <alignment horizontal="center" wrapText="1"/>
    </xf>
    <xf numFmtId="0" fontId="21" fillId="4" borderId="18" xfId="0" applyFont="1" applyFill="1" applyBorder="1" applyAlignment="1">
      <alignment horizontal="center" wrapText="1"/>
    </xf>
    <xf numFmtId="0" fontId="21" fillId="4" borderId="20" xfId="0" applyFont="1" applyFill="1" applyBorder="1" applyAlignment="1">
      <alignment horizontal="center" wrapText="1"/>
    </xf>
    <xf numFmtId="10" fontId="22" fillId="0" borderId="17" xfId="0" applyNumberFormat="1" applyFont="1" applyBorder="1"/>
    <xf numFmtId="10" fontId="22" fillId="0" borderId="43" xfId="0" applyNumberFormat="1" applyFont="1" applyBorder="1"/>
    <xf numFmtId="0" fontId="21" fillId="4" borderId="14" xfId="0" applyFont="1" applyFill="1" applyBorder="1" applyAlignment="1">
      <alignment horizontal="center" wrapText="1"/>
    </xf>
    <xf numFmtId="0" fontId="26" fillId="8" borderId="0" xfId="0" applyFont="1" applyFill="1"/>
    <xf numFmtId="0" fontId="22" fillId="8" borderId="0" xfId="0" applyFont="1" applyFill="1"/>
    <xf numFmtId="0" fontId="19" fillId="8" borderId="0" xfId="0" applyFont="1" applyFill="1"/>
    <xf numFmtId="0" fontId="21" fillId="0" borderId="47" xfId="0" applyFont="1" applyBorder="1"/>
    <xf numFmtId="9" fontId="21" fillId="7" borderId="51" xfId="3" applyFont="1" applyFill="1" applyBorder="1"/>
    <xf numFmtId="0" fontId="22" fillId="0" borderId="37" xfId="0" applyFont="1" applyBorder="1" applyAlignment="1">
      <alignment horizontal="center"/>
    </xf>
    <xf numFmtId="43" fontId="22" fillId="0" borderId="37" xfId="1" applyFont="1" applyFill="1" applyBorder="1"/>
    <xf numFmtId="165" fontId="22" fillId="0" borderId="37" xfId="1" applyNumberFormat="1" applyFont="1" applyFill="1" applyBorder="1"/>
    <xf numFmtId="43" fontId="22" fillId="6" borderId="37" xfId="1" applyFont="1" applyFill="1" applyBorder="1"/>
    <xf numFmtId="43" fontId="22" fillId="7" borderId="36" xfId="1" applyFont="1" applyFill="1" applyBorder="1"/>
    <xf numFmtId="10" fontId="22" fillId="0" borderId="37" xfId="1" applyNumberFormat="1" applyFont="1" applyFill="1" applyBorder="1"/>
    <xf numFmtId="43" fontId="22" fillId="7" borderId="37" xfId="1" applyFont="1" applyFill="1" applyBorder="1"/>
    <xf numFmtId="9" fontId="22" fillId="0" borderId="37" xfId="3" applyFont="1" applyFill="1" applyBorder="1"/>
    <xf numFmtId="0" fontId="27" fillId="0" borderId="0" xfId="0" applyFont="1"/>
    <xf numFmtId="43" fontId="25" fillId="0" borderId="0" xfId="0" applyNumberFormat="1" applyFont="1"/>
    <xf numFmtId="43" fontId="25" fillId="3" borderId="0" xfId="0" applyNumberFormat="1" applyFont="1" applyFill="1"/>
    <xf numFmtId="0" fontId="25" fillId="0" borderId="4" xfId="0" applyFont="1" applyBorder="1"/>
    <xf numFmtId="43" fontId="25" fillId="0" borderId="4" xfId="0" applyNumberFormat="1" applyFont="1" applyBorder="1"/>
    <xf numFmtId="43" fontId="25" fillId="3" borderId="4" xfId="0" applyNumberFormat="1" applyFont="1" applyFill="1" applyBorder="1"/>
    <xf numFmtId="0" fontId="25" fillId="3" borderId="0" xfId="0" applyFont="1" applyFill="1"/>
    <xf numFmtId="0" fontId="27" fillId="0" borderId="39" xfId="0" applyFont="1" applyBorder="1"/>
    <xf numFmtId="44" fontId="27" fillId="0" borderId="0" xfId="2" applyFont="1"/>
    <xf numFmtId="44" fontId="27" fillId="3" borderId="0" xfId="2" applyFont="1" applyFill="1"/>
    <xf numFmtId="44" fontId="27" fillId="0" borderId="39" xfId="2" applyFont="1" applyBorder="1"/>
    <xf numFmtId="44" fontId="27" fillId="3" borderId="39" xfId="2" applyFont="1" applyFill="1" applyBorder="1"/>
    <xf numFmtId="0" fontId="27" fillId="3" borderId="0" xfId="0" applyFont="1" applyFill="1"/>
    <xf numFmtId="0" fontId="27" fillId="0" borderId="31" xfId="0" applyFont="1" applyBorder="1" applyAlignment="1">
      <alignment horizontal="center"/>
    </xf>
    <xf numFmtId="0" fontId="27" fillId="0" borderId="32" xfId="0" applyFont="1" applyBorder="1" applyAlignment="1">
      <alignment horizontal="center"/>
    </xf>
    <xf numFmtId="0" fontId="27" fillId="3" borderId="24" xfId="0" applyFont="1" applyFill="1" applyBorder="1" applyAlignment="1">
      <alignment horizontal="center"/>
    </xf>
    <xf numFmtId="0" fontId="28" fillId="0" borderId="0" xfId="0" applyFont="1" applyAlignment="1">
      <alignment horizontal="center"/>
    </xf>
    <xf numFmtId="0" fontId="29" fillId="0" borderId="0" xfId="0" applyFont="1" applyAlignment="1">
      <alignment horizontal="left"/>
    </xf>
    <xf numFmtId="0" fontId="21" fillId="4" borderId="13" xfId="0" applyFont="1" applyFill="1" applyBorder="1" applyAlignment="1">
      <alignment horizontal="center" vertical="center" wrapText="1"/>
    </xf>
    <xf numFmtId="0" fontId="21" fillId="4" borderId="13" xfId="0" applyFont="1" applyFill="1" applyBorder="1" applyAlignment="1">
      <alignment horizontal="center" vertical="center"/>
    </xf>
    <xf numFmtId="0" fontId="22" fillId="0" borderId="0" xfId="0" applyFont="1" applyAlignment="1">
      <alignment vertical="center"/>
    </xf>
    <xf numFmtId="0" fontId="22" fillId="0" borderId="23" xfId="5" applyFont="1" applyBorder="1" applyAlignment="1">
      <alignment horizontal="center"/>
    </xf>
    <xf numFmtId="0" fontId="22" fillId="0" borderId="23" xfId="5" quotePrefix="1" applyFont="1" applyBorder="1" applyAlignment="1">
      <alignment horizontal="center"/>
    </xf>
    <xf numFmtId="165" fontId="22" fillId="0" borderId="23" xfId="0" applyNumberFormat="1" applyFont="1" applyBorder="1"/>
    <xf numFmtId="0" fontId="22" fillId="0" borderId="23" xfId="5" applyFont="1" applyBorder="1" applyAlignment="1">
      <alignment horizontal="center" vertical="center"/>
    </xf>
    <xf numFmtId="43" fontId="22" fillId="0" borderId="23" xfId="1" applyFont="1" applyFill="1" applyBorder="1" applyAlignment="1">
      <alignment vertical="center"/>
    </xf>
    <xf numFmtId="165" fontId="22" fillId="0" borderId="23" xfId="1" applyNumberFormat="1" applyFont="1" applyFill="1" applyBorder="1" applyAlignment="1">
      <alignment vertical="center"/>
    </xf>
    <xf numFmtId="0" fontId="28" fillId="0" borderId="0" xfId="0" applyFont="1" applyAlignment="1">
      <alignment horizontal="left"/>
    </xf>
    <xf numFmtId="0" fontId="30" fillId="0" borderId="0" xfId="0" applyFont="1"/>
    <xf numFmtId="0" fontId="16" fillId="0" borderId="0" xfId="0" applyFont="1" applyAlignment="1">
      <alignment horizontal="left" vertical="top"/>
    </xf>
    <xf numFmtId="0" fontId="21" fillId="4" borderId="12" xfId="0" applyFont="1" applyFill="1" applyBorder="1" applyAlignment="1">
      <alignment horizontal="center"/>
    </xf>
    <xf numFmtId="0" fontId="21" fillId="4" borderId="14" xfId="0" applyFont="1" applyFill="1" applyBorder="1" applyAlignment="1">
      <alignment horizontal="center"/>
    </xf>
    <xf numFmtId="0" fontId="22" fillId="8" borderId="0" xfId="0" applyFont="1" applyFill="1" applyAlignment="1">
      <alignment vertical="top"/>
    </xf>
    <xf numFmtId="0" fontId="34" fillId="8" borderId="0" xfId="0" applyFont="1" applyFill="1"/>
    <xf numFmtId="0" fontId="35" fillId="8" borderId="0" xfId="0" applyFont="1" applyFill="1"/>
    <xf numFmtId="0" fontId="21" fillId="4" borderId="31" xfId="0" applyFont="1" applyFill="1" applyBorder="1"/>
    <xf numFmtId="0" fontId="21" fillId="4" borderId="15" xfId="0" applyFont="1" applyFill="1" applyBorder="1"/>
    <xf numFmtId="0" fontId="21" fillId="4" borderId="29" xfId="0" applyFont="1" applyFill="1" applyBorder="1"/>
    <xf numFmtId="0" fontId="21" fillId="4" borderId="14" xfId="0" applyFont="1" applyFill="1" applyBorder="1"/>
    <xf numFmtId="0" fontId="21" fillId="4" borderId="30" xfId="0" applyFont="1" applyFill="1" applyBorder="1" applyAlignment="1">
      <alignment horizontal="center"/>
    </xf>
    <xf numFmtId="0" fontId="21" fillId="4" borderId="12" xfId="0" applyFont="1" applyFill="1" applyBorder="1" applyAlignment="1">
      <alignment horizontal="center" wrapText="1"/>
    </xf>
    <xf numFmtId="0" fontId="21" fillId="4" borderId="38" xfId="5" applyFont="1" applyFill="1" applyBorder="1" applyAlignment="1">
      <alignment horizontal="center" wrapText="1"/>
    </xf>
    <xf numFmtId="0" fontId="21" fillId="4" borderId="37" xfId="0" applyFont="1" applyFill="1" applyBorder="1" applyAlignment="1">
      <alignment horizontal="center" wrapText="1"/>
    </xf>
    <xf numFmtId="0" fontId="21" fillId="4" borderId="36" xfId="5" applyFont="1" applyFill="1" applyBorder="1" applyAlignment="1">
      <alignment horizontal="center" wrapText="1"/>
    </xf>
    <xf numFmtId="0" fontId="21" fillId="4" borderId="27" xfId="0" applyFont="1" applyFill="1" applyBorder="1" applyAlignment="1">
      <alignment horizontal="center" wrapText="1"/>
    </xf>
    <xf numFmtId="9" fontId="22" fillId="7" borderId="41" xfId="3" applyFont="1" applyFill="1" applyBorder="1"/>
    <xf numFmtId="0" fontId="21" fillId="4" borderId="37" xfId="0" applyFont="1" applyFill="1" applyBorder="1" applyAlignment="1">
      <alignment horizontal="center"/>
    </xf>
    <xf numFmtId="0" fontId="21" fillId="4" borderId="27" xfId="0" applyFont="1" applyFill="1" applyBorder="1" applyAlignment="1">
      <alignment horizontal="center"/>
    </xf>
    <xf numFmtId="0" fontId="21" fillId="4" borderId="26" xfId="0" applyFont="1" applyFill="1" applyBorder="1" applyAlignment="1">
      <alignment horizontal="center" wrapText="1"/>
    </xf>
    <xf numFmtId="43" fontId="22" fillId="6" borderId="23" xfId="1" applyFont="1" applyFill="1" applyBorder="1" applyAlignment="1">
      <alignment vertical="center"/>
    </xf>
    <xf numFmtId="10" fontId="22" fillId="0" borderId="23" xfId="5" applyNumberFormat="1" applyFont="1" applyBorder="1" applyAlignment="1">
      <alignment horizontal="center"/>
    </xf>
    <xf numFmtId="10" fontId="22" fillId="0" borderId="23" xfId="5" quotePrefix="1" applyNumberFormat="1" applyFont="1" applyBorder="1" applyAlignment="1">
      <alignment horizontal="center"/>
    </xf>
    <xf numFmtId="10" fontId="22" fillId="0" borderId="23" xfId="5" applyNumberFormat="1" applyFont="1" applyBorder="1" applyAlignment="1">
      <alignment horizontal="center" vertical="center"/>
    </xf>
    <xf numFmtId="10" fontId="22" fillId="0" borderId="23" xfId="0" applyNumberFormat="1" applyFont="1" applyBorder="1" applyAlignment="1">
      <alignment horizontal="center"/>
    </xf>
    <xf numFmtId="43" fontId="22" fillId="0" borderId="23" xfId="1" applyFont="1" applyFill="1" applyBorder="1" applyAlignment="1">
      <alignment horizontal="center"/>
    </xf>
    <xf numFmtId="43" fontId="22" fillId="0" borderId="23" xfId="1" quotePrefix="1" applyFont="1" applyFill="1" applyBorder="1" applyAlignment="1">
      <alignment horizontal="center"/>
    </xf>
    <xf numFmtId="43" fontId="22" fillId="0" borderId="23" xfId="1" applyFont="1" applyFill="1" applyBorder="1" applyAlignment="1">
      <alignment horizontal="center" vertical="center"/>
    </xf>
    <xf numFmtId="0" fontId="21" fillId="4" borderId="12" xfId="0" applyFont="1" applyFill="1" applyBorder="1" applyAlignment="1">
      <alignment horizontal="center" vertical="center"/>
    </xf>
    <xf numFmtId="0" fontId="21" fillId="0" borderId="48" xfId="0" applyFont="1" applyBorder="1"/>
    <xf numFmtId="43" fontId="22" fillId="0" borderId="48" xfId="0" applyNumberFormat="1" applyFont="1" applyBorder="1"/>
    <xf numFmtId="0" fontId="22" fillId="0" borderId="48" xfId="0" applyFont="1" applyBorder="1"/>
    <xf numFmtId="43" fontId="21" fillId="0" borderId="49" xfId="1" applyFont="1" applyFill="1" applyBorder="1"/>
    <xf numFmtId="43" fontId="22" fillId="7" borderId="41" xfId="1" applyFont="1" applyFill="1" applyBorder="1"/>
    <xf numFmtId="0" fontId="22" fillId="0" borderId="40" xfId="5" applyFont="1" applyBorder="1" applyAlignment="1">
      <alignment vertical="center"/>
    </xf>
    <xf numFmtId="43" fontId="22" fillId="0" borderId="37" xfId="1" applyFont="1" applyFill="1" applyBorder="1" applyAlignment="1">
      <alignment horizontal="center"/>
    </xf>
    <xf numFmtId="10" fontId="22" fillId="0" borderId="37" xfId="0" applyNumberFormat="1" applyFont="1" applyBorder="1" applyAlignment="1">
      <alignment horizontal="center"/>
    </xf>
    <xf numFmtId="43" fontId="22" fillId="7" borderId="27" xfId="1" applyFont="1" applyFill="1" applyBorder="1"/>
    <xf numFmtId="0" fontId="22" fillId="8" borderId="0" xfId="0" applyFont="1" applyFill="1" applyAlignment="1">
      <alignment horizontal="left" vertical="top" wrapText="1"/>
    </xf>
    <xf numFmtId="0" fontId="23" fillId="8" borderId="0" xfId="0" applyFont="1" applyFill="1" applyAlignment="1">
      <alignment horizontal="center"/>
    </xf>
    <xf numFmtId="166" fontId="22" fillId="0" borderId="0" xfId="3" applyNumberFormat="1" applyFont="1" applyAlignment="1">
      <alignment horizontal="center"/>
    </xf>
    <xf numFmtId="0" fontId="36" fillId="0" borderId="0" xfId="0" applyFont="1"/>
    <xf numFmtId="0" fontId="28" fillId="0" borderId="0" xfId="5" applyFont="1"/>
    <xf numFmtId="0" fontId="22" fillId="0" borderId="41" xfId="0" applyFont="1" applyBorder="1" applyAlignment="1">
      <alignment horizontal="center"/>
    </xf>
    <xf numFmtId="0" fontId="22" fillId="6" borderId="40" xfId="5" applyFont="1" applyFill="1" applyBorder="1"/>
    <xf numFmtId="0" fontId="21" fillId="4" borderId="29" xfId="0" applyFont="1" applyFill="1" applyBorder="1" applyAlignment="1">
      <alignment horizontal="center"/>
    </xf>
    <xf numFmtId="0" fontId="27" fillId="0" borderId="28" xfId="0" applyFont="1" applyBorder="1"/>
    <xf numFmtId="10" fontId="25" fillId="9" borderId="24" xfId="3" applyNumberFormat="1" applyFont="1" applyFill="1" applyBorder="1"/>
    <xf numFmtId="0" fontId="21" fillId="4" borderId="42" xfId="0" applyFont="1" applyFill="1" applyBorder="1" applyAlignment="1">
      <alignment horizontal="center"/>
    </xf>
    <xf numFmtId="0" fontId="21" fillId="4" borderId="30" xfId="0" applyFont="1" applyFill="1" applyBorder="1" applyAlignment="1">
      <alignment vertical="center"/>
    </xf>
    <xf numFmtId="0" fontId="21" fillId="4" borderId="14" xfId="0" applyFont="1" applyFill="1" applyBorder="1" applyAlignment="1">
      <alignment horizontal="center" vertical="center"/>
    </xf>
    <xf numFmtId="43" fontId="22" fillId="0" borderId="0" xfId="1" applyFont="1"/>
    <xf numFmtId="10" fontId="22" fillId="0" borderId="23" xfId="3" applyNumberFormat="1" applyFont="1" applyBorder="1"/>
    <xf numFmtId="44" fontId="21" fillId="0" borderId="39" xfId="2" applyFont="1" applyBorder="1"/>
    <xf numFmtId="0" fontId="21" fillId="7" borderId="47" xfId="0" applyFont="1" applyFill="1" applyBorder="1"/>
    <xf numFmtId="43" fontId="22" fillId="7" borderId="20" xfId="1" applyFont="1" applyFill="1" applyBorder="1"/>
    <xf numFmtId="43" fontId="22" fillId="7" borderId="13" xfId="1" applyFont="1" applyFill="1" applyBorder="1"/>
    <xf numFmtId="43" fontId="22" fillId="7" borderId="21" xfId="1" applyFont="1" applyFill="1" applyBorder="1"/>
    <xf numFmtId="0" fontId="22" fillId="7" borderId="21" xfId="0" applyFont="1" applyFill="1" applyBorder="1"/>
    <xf numFmtId="43" fontId="22" fillId="7" borderId="48" xfId="1" applyFont="1" applyFill="1" applyBorder="1"/>
    <xf numFmtId="9" fontId="22" fillId="7" borderId="48" xfId="3" applyFont="1" applyFill="1" applyBorder="1"/>
    <xf numFmtId="0" fontId="19" fillId="0" borderId="0" xfId="0" applyFont="1" applyAlignment="1">
      <alignment vertical="top"/>
    </xf>
    <xf numFmtId="0" fontId="28" fillId="0" borderId="0" xfId="5" applyFont="1" applyAlignment="1">
      <alignment horizontal="left"/>
    </xf>
    <xf numFmtId="0" fontId="37" fillId="0" borderId="4" xfId="0" applyFont="1" applyBorder="1"/>
    <xf numFmtId="167" fontId="37" fillId="0" borderId="4" xfId="2" applyNumberFormat="1" applyFont="1" applyBorder="1"/>
    <xf numFmtId="167" fontId="37" fillId="3" borderId="4" xfId="2" applyNumberFormat="1" applyFont="1" applyFill="1" applyBorder="1"/>
    <xf numFmtId="43" fontId="21" fillId="0" borderId="17" xfId="1" applyFont="1" applyFill="1" applyBorder="1" applyAlignment="1">
      <alignment horizontal="center"/>
    </xf>
    <xf numFmtId="44" fontId="22" fillId="0" borderId="23" xfId="2" applyFont="1" applyFill="1" applyBorder="1"/>
    <xf numFmtId="0" fontId="38" fillId="0" borderId="23" xfId="0" applyFont="1" applyBorder="1" applyAlignment="1">
      <alignment horizontal="left" wrapText="1"/>
    </xf>
    <xf numFmtId="0" fontId="38" fillId="0" borderId="23" xfId="0" applyFont="1" applyBorder="1" applyAlignment="1">
      <alignment horizontal="left"/>
    </xf>
    <xf numFmtId="0" fontId="11" fillId="0" borderId="0" xfId="8" applyAlignment="1" applyProtection="1"/>
    <xf numFmtId="0" fontId="21" fillId="4" borderId="28" xfId="0" applyFont="1" applyFill="1" applyBorder="1" applyAlignment="1">
      <alignment horizontal="center" vertical="center"/>
    </xf>
    <xf numFmtId="0" fontId="7" fillId="0" borderId="0" xfId="5"/>
    <xf numFmtId="0" fontId="40" fillId="10" borderId="0" xfId="5" applyFont="1" applyFill="1"/>
    <xf numFmtId="0" fontId="41" fillId="10" borderId="0" xfId="5" applyFont="1" applyFill="1"/>
    <xf numFmtId="49" fontId="42" fillId="0" borderId="0" xfId="27" applyNumberFormat="1" applyFont="1"/>
    <xf numFmtId="0" fontId="22" fillId="0" borderId="4" xfId="4" applyFont="1" applyBorder="1"/>
    <xf numFmtId="0" fontId="22" fillId="0" borderId="4" xfId="5" applyFont="1" applyBorder="1"/>
    <xf numFmtId="14" fontId="22" fillId="0" borderId="4" xfId="4" applyNumberFormat="1" applyFont="1" applyBorder="1"/>
    <xf numFmtId="0" fontId="22" fillId="0" borderId="0" xfId="5" applyFont="1" applyAlignment="1">
      <alignment horizontal="left"/>
    </xf>
    <xf numFmtId="44" fontId="22" fillId="0" borderId="0" xfId="28" applyFont="1" applyAlignment="1">
      <alignment horizontal="left"/>
    </xf>
    <xf numFmtId="0" fontId="22" fillId="0" borderId="23" xfId="1" applyNumberFormat="1" applyFont="1" applyBorder="1"/>
    <xf numFmtId="0" fontId="22" fillId="2" borderId="23" xfId="2" applyNumberFormat="1" applyFont="1" applyFill="1" applyBorder="1"/>
    <xf numFmtId="0" fontId="22" fillId="0" borderId="23" xfId="1" applyNumberFormat="1" applyFont="1" applyFill="1" applyBorder="1"/>
    <xf numFmtId="0" fontId="25" fillId="11" borderId="4" xfId="0" applyFont="1" applyFill="1" applyBorder="1"/>
    <xf numFmtId="43" fontId="22" fillId="0" borderId="17" xfId="1" applyFont="1" applyFill="1" applyBorder="1"/>
    <xf numFmtId="43" fontId="22" fillId="0" borderId="16" xfId="1" applyFont="1" applyFill="1" applyBorder="1"/>
    <xf numFmtId="43" fontId="22" fillId="0" borderId="0" xfId="3" applyNumberFormat="1" applyFont="1" applyFill="1" applyBorder="1"/>
    <xf numFmtId="0" fontId="23" fillId="0" borderId="0" xfId="0" applyFont="1"/>
    <xf numFmtId="0" fontId="23" fillId="0" borderId="13" xfId="0" applyFont="1" applyBorder="1"/>
    <xf numFmtId="44" fontId="43" fillId="12" borderId="33" xfId="2" applyFont="1" applyFill="1" applyBorder="1"/>
    <xf numFmtId="0" fontId="21" fillId="12" borderId="31" xfId="0" applyFont="1" applyFill="1" applyBorder="1" applyAlignment="1">
      <alignment horizontal="center"/>
    </xf>
    <xf numFmtId="0" fontId="21" fillId="12" borderId="29" xfId="0" applyFont="1" applyFill="1" applyBorder="1" applyAlignment="1">
      <alignment horizontal="center" vertical="center" wrapText="1"/>
    </xf>
    <xf numFmtId="0" fontId="21" fillId="12" borderId="11" xfId="0" applyFont="1" applyFill="1" applyBorder="1" applyAlignment="1">
      <alignment horizontal="center" vertical="center" wrapText="1"/>
    </xf>
    <xf numFmtId="44" fontId="43" fillId="12" borderId="52" xfId="2" applyFont="1" applyFill="1" applyBorder="1"/>
    <xf numFmtId="0" fontId="21" fillId="12" borderId="32" xfId="0" applyFont="1" applyFill="1" applyBorder="1" applyAlignment="1">
      <alignment horizontal="center"/>
    </xf>
    <xf numFmtId="0" fontId="21" fillId="12" borderId="24" xfId="0" applyFont="1" applyFill="1" applyBorder="1" applyAlignment="1">
      <alignment horizontal="center"/>
    </xf>
    <xf numFmtId="0" fontId="22" fillId="10" borderId="0" xfId="5" applyFont="1" applyFill="1"/>
    <xf numFmtId="0" fontId="22" fillId="8" borderId="0" xfId="0" applyFont="1" applyFill="1" applyAlignment="1">
      <alignment horizontal="left" vertical="top" wrapText="1"/>
    </xf>
    <xf numFmtId="0" fontId="23" fillId="8" borderId="0" xfId="0" applyFont="1" applyFill="1" applyAlignment="1">
      <alignment horizontal="center"/>
    </xf>
    <xf numFmtId="0" fontId="23" fillId="8" borderId="13" xfId="0" applyFont="1" applyFill="1" applyBorder="1" applyAlignment="1">
      <alignment horizontal="center"/>
    </xf>
    <xf numFmtId="0" fontId="33" fillId="8" borderId="0" xfId="0" applyFont="1" applyFill="1" applyAlignment="1">
      <alignment horizontal="center"/>
    </xf>
    <xf numFmtId="0" fontId="32" fillId="8" borderId="0" xfId="8" applyFont="1" applyFill="1" applyAlignment="1" applyProtection="1">
      <alignment horizontal="center"/>
    </xf>
    <xf numFmtId="0" fontId="23" fillId="0" borderId="0" xfId="5" applyFont="1" applyAlignment="1">
      <alignment horizontal="center"/>
    </xf>
    <xf numFmtId="0" fontId="23" fillId="0" borderId="13" xfId="5" applyFont="1" applyBorder="1" applyAlignment="1">
      <alignment horizontal="center"/>
    </xf>
    <xf numFmtId="0" fontId="22" fillId="2" borderId="6" xfId="5" applyFont="1" applyFill="1" applyBorder="1" applyAlignment="1">
      <alignment horizontal="center" vertical="top" wrapText="1"/>
    </xf>
    <xf numFmtId="0" fontId="22" fillId="2" borderId="7" xfId="5" applyFont="1" applyFill="1" applyBorder="1" applyAlignment="1">
      <alignment horizontal="center" vertical="top" wrapText="1"/>
    </xf>
    <xf numFmtId="0" fontId="22" fillId="2" borderId="8" xfId="5" applyFont="1" applyFill="1" applyBorder="1" applyAlignment="1">
      <alignment horizontal="center" vertical="top" wrapText="1"/>
    </xf>
    <xf numFmtId="0" fontId="22" fillId="2" borderId="1" xfId="5" applyFont="1" applyFill="1" applyBorder="1" applyAlignment="1">
      <alignment horizontal="center" vertical="top" wrapText="1"/>
    </xf>
    <xf numFmtId="0" fontId="22" fillId="2" borderId="0" xfId="5" applyFont="1" applyFill="1" applyAlignment="1">
      <alignment horizontal="center" vertical="top" wrapText="1"/>
    </xf>
    <xf numFmtId="0" fontId="22" fillId="2" borderId="2" xfId="5" applyFont="1" applyFill="1" applyBorder="1" applyAlignment="1">
      <alignment horizontal="center" vertical="top" wrapText="1"/>
    </xf>
    <xf numFmtId="0" fontId="22" fillId="2" borderId="3" xfId="5" applyFont="1" applyFill="1" applyBorder="1" applyAlignment="1">
      <alignment horizontal="center" vertical="top" wrapText="1"/>
    </xf>
    <xf numFmtId="0" fontId="22" fillId="2" borderId="4" xfId="5" applyFont="1" applyFill="1" applyBorder="1" applyAlignment="1">
      <alignment horizontal="center" vertical="top" wrapText="1"/>
    </xf>
    <xf numFmtId="0" fontId="22" fillId="2" borderId="5" xfId="5" applyFont="1" applyFill="1" applyBorder="1" applyAlignment="1">
      <alignment horizontal="center" vertical="top" wrapText="1"/>
    </xf>
    <xf numFmtId="0" fontId="22" fillId="0" borderId="4" xfId="5" applyFont="1" applyBorder="1" applyAlignment="1">
      <alignment horizontal="left"/>
    </xf>
    <xf numFmtId="0" fontId="21" fillId="0" borderId="23" xfId="0" applyFont="1" applyBorder="1" applyAlignment="1">
      <alignment horizontal="center" vertical="top" wrapText="1"/>
    </xf>
    <xf numFmtId="0" fontId="22" fillId="0" borderId="0" xfId="0" applyFont="1" applyAlignment="1">
      <alignment horizontal="left" wrapText="1"/>
    </xf>
    <xf numFmtId="0" fontId="21" fillId="4" borderId="29" xfId="0" applyFont="1" applyFill="1" applyBorder="1" applyAlignment="1">
      <alignment horizontal="center" wrapText="1"/>
    </xf>
    <xf numFmtId="0" fontId="21" fillId="4" borderId="30" xfId="0" applyFont="1" applyFill="1" applyBorder="1" applyAlignment="1">
      <alignment horizontal="center" wrapText="1"/>
    </xf>
    <xf numFmtId="0" fontId="21" fillId="4" borderId="10" xfId="0" applyFont="1" applyFill="1" applyBorder="1" applyAlignment="1">
      <alignment horizontal="center"/>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1" fillId="4" borderId="12" xfId="0" applyFont="1" applyFill="1" applyBorder="1" applyAlignment="1">
      <alignment horizontal="center"/>
    </xf>
    <xf numFmtId="0" fontId="21" fillId="4" borderId="13" xfId="0" applyFont="1" applyFill="1" applyBorder="1" applyAlignment="1">
      <alignment horizontal="center"/>
    </xf>
    <xf numFmtId="0" fontId="21" fillId="4" borderId="14" xfId="0" applyFont="1" applyFill="1" applyBorder="1" applyAlignment="1">
      <alignment horizontal="center"/>
    </xf>
    <xf numFmtId="0" fontId="31" fillId="4" borderId="31" xfId="0" applyFont="1" applyFill="1" applyBorder="1" applyAlignment="1">
      <alignment horizontal="center"/>
    </xf>
    <xf numFmtId="0" fontId="31" fillId="4" borderId="24" xfId="0" applyFont="1" applyFill="1" applyBorder="1" applyAlignment="1">
      <alignment horizontal="center"/>
    </xf>
    <xf numFmtId="0" fontId="21" fillId="4" borderId="15" xfId="0" applyFont="1" applyFill="1" applyBorder="1" applyAlignment="1">
      <alignment horizontal="center" wrapText="1"/>
    </xf>
    <xf numFmtId="0" fontId="21" fillId="4" borderId="25" xfId="0" applyFont="1" applyFill="1" applyBorder="1" applyAlignment="1">
      <alignment horizontal="center" wrapText="1"/>
    </xf>
    <xf numFmtId="0" fontId="21" fillId="4" borderId="14" xfId="0" applyFont="1" applyFill="1" applyBorder="1" applyAlignment="1">
      <alignment horizontal="center" wrapText="1"/>
    </xf>
    <xf numFmtId="0" fontId="21" fillId="4" borderId="45" xfId="0" applyFont="1" applyFill="1" applyBorder="1" applyAlignment="1">
      <alignment horizontal="center" wrapText="1"/>
    </xf>
    <xf numFmtId="0" fontId="21" fillId="4" borderId="48" xfId="0" applyFont="1" applyFill="1" applyBorder="1" applyAlignment="1">
      <alignment horizontal="center" wrapText="1"/>
    </xf>
    <xf numFmtId="0" fontId="21" fillId="4" borderId="44" xfId="0" applyFont="1" applyFill="1" applyBorder="1" applyAlignment="1">
      <alignment horizontal="center" wrapText="1"/>
    </xf>
    <xf numFmtId="0" fontId="21" fillId="4" borderId="47" xfId="0" applyFont="1" applyFill="1" applyBorder="1" applyAlignment="1">
      <alignment horizontal="center" wrapText="1"/>
    </xf>
    <xf numFmtId="0" fontId="21" fillId="4" borderId="18" xfId="0" applyFont="1" applyFill="1" applyBorder="1" applyAlignment="1">
      <alignment horizontal="center" wrapText="1"/>
    </xf>
    <xf numFmtId="0" fontId="21" fillId="4" borderId="20" xfId="0" applyFont="1" applyFill="1" applyBorder="1" applyAlignment="1">
      <alignment horizontal="center" wrapText="1"/>
    </xf>
    <xf numFmtId="0" fontId="21" fillId="4" borderId="19" xfId="0" applyFont="1" applyFill="1" applyBorder="1" applyAlignment="1">
      <alignment horizontal="center" wrapText="1"/>
    </xf>
    <xf numFmtId="0" fontId="21" fillId="4" borderId="21" xfId="0" applyFont="1" applyFill="1" applyBorder="1" applyAlignment="1">
      <alignment horizontal="center" wrapText="1"/>
    </xf>
    <xf numFmtId="0" fontId="21" fillId="4" borderId="46" xfId="0" applyFont="1" applyFill="1" applyBorder="1" applyAlignment="1">
      <alignment horizontal="center" wrapText="1"/>
    </xf>
    <xf numFmtId="0" fontId="21" fillId="4" borderId="49" xfId="0" applyFont="1" applyFill="1" applyBorder="1" applyAlignment="1">
      <alignment horizontal="center" wrapText="1"/>
    </xf>
    <xf numFmtId="0" fontId="31" fillId="4" borderId="32" xfId="0" applyFont="1" applyFill="1" applyBorder="1" applyAlignment="1">
      <alignment horizontal="center"/>
    </xf>
    <xf numFmtId="0" fontId="23" fillId="0" borderId="0" xfId="0" applyFont="1" applyAlignment="1">
      <alignment horizontal="center"/>
    </xf>
    <xf numFmtId="0" fontId="21" fillId="4" borderId="29" xfId="0" applyFont="1" applyFill="1" applyBorder="1" applyAlignment="1">
      <alignment horizontal="center"/>
    </xf>
    <xf numFmtId="0" fontId="21" fillId="4" borderId="30" xfId="0" applyFont="1" applyFill="1" applyBorder="1" applyAlignment="1">
      <alignment horizontal="center"/>
    </xf>
    <xf numFmtId="0" fontId="21" fillId="4" borderId="50"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42"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21" fillId="0" borderId="0" xfId="0" applyFont="1" applyAlignment="1">
      <alignment horizontal="center"/>
    </xf>
    <xf numFmtId="0" fontId="22" fillId="0" borderId="0" xfId="0" applyFont="1" applyAlignment="1">
      <alignment horizontal="center"/>
    </xf>
    <xf numFmtId="0" fontId="23" fillId="0" borderId="13" xfId="0" applyFont="1" applyBorder="1" applyAlignment="1">
      <alignment horizontal="center"/>
    </xf>
    <xf numFmtId="0" fontId="21" fillId="4" borderId="33" xfId="0" applyFont="1" applyFill="1" applyBorder="1" applyAlignment="1">
      <alignment horizontal="center"/>
    </xf>
    <xf numFmtId="0" fontId="21" fillId="4" borderId="52" xfId="0" applyFont="1" applyFill="1" applyBorder="1" applyAlignment="1">
      <alignment horizontal="center"/>
    </xf>
    <xf numFmtId="0" fontId="21" fillId="4" borderId="34" xfId="0" applyFont="1" applyFill="1" applyBorder="1" applyAlignment="1">
      <alignment horizontal="center"/>
    </xf>
    <xf numFmtId="0" fontId="20" fillId="0" borderId="0" xfId="0" applyFont="1" applyAlignment="1">
      <alignment horizontal="center"/>
    </xf>
    <xf numFmtId="0" fontId="21" fillId="4" borderId="38" xfId="0" applyFont="1" applyFill="1" applyBorder="1" applyAlignment="1">
      <alignment horizontal="center" vertical="center" wrapText="1"/>
    </xf>
    <xf numFmtId="0" fontId="21" fillId="4" borderId="53" xfId="0" applyFont="1" applyFill="1" applyBorder="1" applyAlignment="1">
      <alignment horizontal="center" vertical="center" wrapText="1"/>
    </xf>
    <xf numFmtId="0" fontId="21" fillId="4" borderId="19" xfId="0" applyFont="1" applyFill="1" applyBorder="1" applyAlignment="1">
      <alignment horizontal="center"/>
    </xf>
    <xf numFmtId="0" fontId="21" fillId="4" borderId="31" xfId="0" applyFont="1" applyFill="1" applyBorder="1" applyAlignment="1">
      <alignment horizontal="center"/>
    </xf>
    <xf numFmtId="0" fontId="21" fillId="4" borderId="32" xfId="0" applyFont="1" applyFill="1" applyBorder="1" applyAlignment="1">
      <alignment horizontal="center"/>
    </xf>
    <xf numFmtId="0" fontId="21" fillId="4" borderId="24" xfId="0" applyFont="1" applyFill="1" applyBorder="1" applyAlignment="1">
      <alignment horizontal="center"/>
    </xf>
    <xf numFmtId="0" fontId="8" fillId="0" borderId="13" xfId="0" applyFont="1" applyBorder="1" applyAlignment="1">
      <alignment horizontal="center"/>
    </xf>
    <xf numFmtId="0" fontId="8" fillId="0" borderId="0" xfId="0" applyFont="1" applyAlignment="1">
      <alignment horizontal="center"/>
    </xf>
    <xf numFmtId="0" fontId="29" fillId="0" borderId="0" xfId="0" applyFont="1" applyAlignment="1">
      <alignment horizontal="center"/>
    </xf>
    <xf numFmtId="0" fontId="21" fillId="4" borderId="18" xfId="0" applyFont="1" applyFill="1" applyBorder="1" applyAlignment="1">
      <alignment horizontal="center"/>
    </xf>
    <xf numFmtId="0" fontId="28" fillId="0" borderId="0" xfId="0" applyFont="1" applyAlignment="1">
      <alignment horizontal="center"/>
    </xf>
    <xf numFmtId="10" fontId="22" fillId="0" borderId="23" xfId="3" applyNumberFormat="1" applyFont="1" applyBorder="1" applyAlignment="1">
      <alignment horizontal="center"/>
    </xf>
    <xf numFmtId="0" fontId="21" fillId="3" borderId="17" xfId="0" applyFont="1" applyFill="1" applyBorder="1" applyAlignment="1">
      <alignment horizontal="center"/>
    </xf>
    <xf numFmtId="0" fontId="21" fillId="3" borderId="9" xfId="0" applyFont="1" applyFill="1" applyBorder="1" applyAlignment="1">
      <alignment horizontal="center"/>
    </xf>
    <xf numFmtId="0" fontId="21" fillId="3" borderId="16" xfId="0" applyFont="1" applyFill="1" applyBorder="1" applyAlignment="1">
      <alignment horizontal="center"/>
    </xf>
    <xf numFmtId="0" fontId="18" fillId="0" borderId="0" xfId="0" applyFont="1" applyAlignment="1">
      <alignment horizontal="center"/>
    </xf>
    <xf numFmtId="0" fontId="16" fillId="3" borderId="6" xfId="0" applyFont="1" applyFill="1" applyBorder="1" applyAlignment="1">
      <alignment horizontal="center" vertical="top"/>
    </xf>
    <xf numFmtId="0" fontId="16" fillId="3" borderId="7" xfId="0" applyFont="1" applyFill="1" applyBorder="1" applyAlignment="1">
      <alignment horizontal="center" vertical="top"/>
    </xf>
    <xf numFmtId="0" fontId="16" fillId="3" borderId="1" xfId="0" applyFont="1" applyFill="1" applyBorder="1" applyAlignment="1">
      <alignment horizontal="center" vertical="top"/>
    </xf>
    <xf numFmtId="0" fontId="16" fillId="3" borderId="0" xfId="0" applyFont="1" applyFill="1" applyBorder="1" applyAlignment="1">
      <alignment horizontal="center" vertical="top"/>
    </xf>
    <xf numFmtId="0" fontId="16" fillId="3" borderId="3" xfId="0" applyFont="1" applyFill="1" applyBorder="1" applyAlignment="1">
      <alignment horizontal="center" vertical="top"/>
    </xf>
    <xf numFmtId="0" fontId="16" fillId="3" borderId="4" xfId="0" applyFont="1" applyFill="1" applyBorder="1" applyAlignment="1">
      <alignment horizontal="center" vertical="top"/>
    </xf>
    <xf numFmtId="0" fontId="19" fillId="3" borderId="23" xfId="0" applyFont="1" applyFill="1" applyBorder="1" applyAlignment="1">
      <alignment horizontal="center" vertical="top"/>
    </xf>
    <xf numFmtId="0" fontId="23" fillId="0" borderId="0" xfId="5" applyFont="1" applyAlignment="1"/>
  </cellXfs>
  <cellStyles count="43">
    <cellStyle name="Comma" xfId="1" builtinId="3"/>
    <cellStyle name="Comma 2" xfId="7" xr:uid="{00000000-0005-0000-0000-000001000000}"/>
    <cellStyle name="Comma 2 2" xfId="10" xr:uid="{00000000-0005-0000-0000-000002000000}"/>
    <cellStyle name="Comma 3" xfId="12" xr:uid="{00000000-0005-0000-0000-000003000000}"/>
    <cellStyle name="Comma 4" xfId="15" xr:uid="{00000000-0005-0000-0000-000004000000}"/>
    <cellStyle name="Comma 4 2" xfId="30" xr:uid="{DAF1B9E1-7684-4BA7-91D3-DFBF682806DC}"/>
    <cellStyle name="Currency" xfId="2" builtinId="4"/>
    <cellStyle name="Currency 2" xfId="16" xr:uid="{00000000-0005-0000-0000-000006000000}"/>
    <cellStyle name="Currency 2 2" xfId="31" xr:uid="{110B37E3-92C7-4A82-B1D9-F9E64F8B5C90}"/>
    <cellStyle name="Currency 3" xfId="20" xr:uid="{00000000-0005-0000-0000-000007000000}"/>
    <cellStyle name="Currency 3 2" xfId="22" xr:uid="{6977E304-27B1-44E8-910C-8F97075B8531}"/>
    <cellStyle name="Currency 3 2 2" xfId="26" xr:uid="{E9B88824-8E72-4F05-9EE9-B11213566A6B}"/>
    <cellStyle name="Currency 3 2 2 2" xfId="28" xr:uid="{853AB2BC-D5ED-41C0-B19E-6631BD95B205}"/>
    <cellStyle name="Currency 3 2 2 2 2" xfId="42" xr:uid="{35C1C4C8-7EA0-4B01-8DDA-859210D0A78D}"/>
    <cellStyle name="Currency 3 2 2 3" xfId="40" xr:uid="{94A76707-B510-4267-BCFA-DE016D500E87}"/>
    <cellStyle name="Currency 3 2 3" xfId="36" xr:uid="{4A84E89A-8EFA-4CE8-A4A1-9EAF39488660}"/>
    <cellStyle name="Currency 3 3" xfId="24" xr:uid="{00CD40B0-8C37-4726-80A1-937381C21C7F}"/>
    <cellStyle name="Currency 3 3 2" xfId="38" xr:uid="{25FB71E7-6609-4C83-BD18-C1553C4143ED}"/>
    <cellStyle name="Currency 3 4" xfId="34" xr:uid="{C9C6E1A1-D075-4F7F-983B-1DF2C4A39872}"/>
    <cellStyle name="Hyperlink" xfId="8" builtinId="8"/>
    <cellStyle name="Hyperlink 2" xfId="11" xr:uid="{00000000-0005-0000-0000-000009000000}"/>
    <cellStyle name="Hyperlink 3" xfId="18" xr:uid="{00000000-0005-0000-0000-00000A000000}"/>
    <cellStyle name="Normal" xfId="0" builtinId="0"/>
    <cellStyle name="Normal 2" xfId="4" xr:uid="{00000000-0005-0000-0000-00000C000000}"/>
    <cellStyle name="Normal 3" xfId="5" xr:uid="{00000000-0005-0000-0000-00000D000000}"/>
    <cellStyle name="Normal 4" xfId="6" xr:uid="{00000000-0005-0000-0000-00000E000000}"/>
    <cellStyle name="Normal 5" xfId="13" xr:uid="{00000000-0005-0000-0000-00000F000000}"/>
    <cellStyle name="Normal 6" xfId="14" xr:uid="{00000000-0005-0000-0000-000010000000}"/>
    <cellStyle name="Normal 6 2" xfId="19" xr:uid="{00000000-0005-0000-0000-000011000000}"/>
    <cellStyle name="Normal 6 2 2" xfId="21" xr:uid="{CED25CEC-4393-4619-987B-C0A7AF45B525}"/>
    <cellStyle name="Normal 6 2 2 2" xfId="25" xr:uid="{7112D56A-BF73-4CCB-9B32-CCE26D1D8290}"/>
    <cellStyle name="Normal 6 2 2 2 2" xfId="27" xr:uid="{2CDA0DAA-EFE6-4285-94EB-A4405C71D602}"/>
    <cellStyle name="Normal 6 2 2 2 2 2" xfId="41" xr:uid="{96B84ED9-595B-4119-BF10-B55B80D4D14B}"/>
    <cellStyle name="Normal 6 2 2 2 3" xfId="39" xr:uid="{53399018-5626-4E65-A1FC-C47BA19093F9}"/>
    <cellStyle name="Normal 6 2 2 3" xfId="35" xr:uid="{AC41C7E3-F52D-4C69-BB9B-EDE83979F848}"/>
    <cellStyle name="Normal 6 2 3" xfId="23" xr:uid="{7EC7F812-77B4-4D87-837B-577F88FB9F0B}"/>
    <cellStyle name="Normal 6 2 3 2" xfId="37" xr:uid="{1760C2DC-1409-45BE-A9FE-9602E99DA622}"/>
    <cellStyle name="Normal 6 2 4" xfId="33" xr:uid="{D960B8BA-0B80-49D6-8146-0BCC1AF8FA0A}"/>
    <cellStyle name="Normal 6 3" xfId="29" xr:uid="{BE9AC302-761A-4EB3-9168-578A543A2C59}"/>
    <cellStyle name="Percent" xfId="3" builtinId="5"/>
    <cellStyle name="Percent 2" xfId="9" xr:uid="{00000000-0005-0000-0000-000013000000}"/>
    <cellStyle name="Percent 3" xfId="17" xr:uid="{00000000-0005-0000-0000-000014000000}"/>
    <cellStyle name="Percent 3 2" xfId="32" xr:uid="{434846F8-C6D7-4CF3-9E53-D1FE6B7CCADE}"/>
  </cellStyles>
  <dxfs count="5">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s>
  <tableStyles count="0" defaultTableStyle="TableStyleMedium9" defaultPivotStyle="PivotStyleLight16"/>
  <colors>
    <mruColors>
      <color rgb="FF0000FF"/>
      <color rgb="FFFFFF99"/>
      <color rgb="FF0066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7</xdr:col>
          <xdr:colOff>0</xdr:colOff>
          <xdr:row>19</xdr:row>
          <xdr:rowOff>0</xdr:rowOff>
        </xdr:to>
        <xdr:sp macro="" textlink="">
          <xdr:nvSpPr>
            <xdr:cNvPr id="57345" name="Group Box 1" hidden="1">
              <a:extLst>
                <a:ext uri="{63B3BB69-23CF-44E3-9099-C40C66FF867C}">
                  <a14:compatExt spid="_x0000_s57345"/>
                </a:ext>
                <a:ext uri="{FF2B5EF4-FFF2-40B4-BE49-F238E27FC236}">
                  <a16:creationId xmlns:a16="http://schemas.microsoft.com/office/drawing/2014/main" id="{00000000-0008-0000-0100-000001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16</xdr:row>
          <xdr:rowOff>0</xdr:rowOff>
        </xdr:from>
        <xdr:to>
          <xdr:col>4</xdr:col>
          <xdr:colOff>209550</xdr:colOff>
          <xdr:row>18</xdr:row>
          <xdr:rowOff>19050</xdr:rowOff>
        </xdr:to>
        <xdr:sp macro="" textlink="">
          <xdr:nvSpPr>
            <xdr:cNvPr id="57346" name="Option Button 2" hidden="1">
              <a:extLst>
                <a:ext uri="{63B3BB69-23CF-44E3-9099-C40C66FF867C}">
                  <a14:compatExt spid="_x0000_s57346"/>
                </a:ext>
                <a:ext uri="{FF2B5EF4-FFF2-40B4-BE49-F238E27FC236}">
                  <a16:creationId xmlns:a16="http://schemas.microsoft.com/office/drawing/2014/main" id="{00000000-0008-0000-01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16</xdr:row>
          <xdr:rowOff>0</xdr:rowOff>
        </xdr:from>
        <xdr:to>
          <xdr:col>5</xdr:col>
          <xdr:colOff>609600</xdr:colOff>
          <xdr:row>18</xdr:row>
          <xdr:rowOff>19050</xdr:rowOff>
        </xdr:to>
        <xdr:sp macro="" textlink="">
          <xdr:nvSpPr>
            <xdr:cNvPr id="57347" name="Option Button 3" hidden="1">
              <a:extLst>
                <a:ext uri="{63B3BB69-23CF-44E3-9099-C40C66FF867C}">
                  <a14:compatExt spid="_x0000_s57347"/>
                </a:ext>
                <a:ext uri="{FF2B5EF4-FFF2-40B4-BE49-F238E27FC236}">
                  <a16:creationId xmlns:a16="http://schemas.microsoft.com/office/drawing/2014/main" id="{00000000-0008-0000-0100-00000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7</xdr:col>
          <xdr:colOff>0</xdr:colOff>
          <xdr:row>19</xdr:row>
          <xdr:rowOff>0</xdr:rowOff>
        </xdr:to>
        <xdr:sp macro="" textlink="">
          <xdr:nvSpPr>
            <xdr:cNvPr id="57348" name="Group Box 4" hidden="1">
              <a:extLst>
                <a:ext uri="{63B3BB69-23CF-44E3-9099-C40C66FF867C}">
                  <a14:compatExt spid="_x0000_s57348"/>
                </a:ext>
                <a:ext uri="{FF2B5EF4-FFF2-40B4-BE49-F238E27FC236}">
                  <a16:creationId xmlns:a16="http://schemas.microsoft.com/office/drawing/2014/main" id="{00000000-0008-0000-0100-000004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17</xdr:row>
          <xdr:rowOff>0</xdr:rowOff>
        </xdr:from>
        <xdr:to>
          <xdr:col>6</xdr:col>
          <xdr:colOff>171450</xdr:colOff>
          <xdr:row>17</xdr:row>
          <xdr:rowOff>180975</xdr:rowOff>
        </xdr:to>
        <xdr:sp macro="" textlink="">
          <xdr:nvSpPr>
            <xdr:cNvPr id="57351" name="Option Button 7" hidden="1">
              <a:extLst>
                <a:ext uri="{63B3BB69-23CF-44E3-9099-C40C66FF867C}">
                  <a14:compatExt spid="_x0000_s57351"/>
                </a:ext>
                <a:ext uri="{FF2B5EF4-FFF2-40B4-BE49-F238E27FC236}">
                  <a16:creationId xmlns:a16="http://schemas.microsoft.com/office/drawing/2014/main" id="{00000000-0008-0000-0100-00000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17</xdr:row>
          <xdr:rowOff>0</xdr:rowOff>
        </xdr:from>
        <xdr:to>
          <xdr:col>9</xdr:col>
          <xdr:colOff>276225</xdr:colOff>
          <xdr:row>18</xdr:row>
          <xdr:rowOff>0</xdr:rowOff>
        </xdr:to>
        <xdr:sp macro="" textlink="">
          <xdr:nvSpPr>
            <xdr:cNvPr id="57352" name="Option Button 8" hidden="1">
              <a:extLst>
                <a:ext uri="{63B3BB69-23CF-44E3-9099-C40C66FF867C}">
                  <a14:compatExt spid="_x0000_s57352"/>
                </a:ext>
                <a:ext uri="{FF2B5EF4-FFF2-40B4-BE49-F238E27FC236}">
                  <a16:creationId xmlns:a16="http://schemas.microsoft.com/office/drawing/2014/main" id="{00000000-0008-0000-01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xdr:row>
          <xdr:rowOff>0</xdr:rowOff>
        </xdr:from>
        <xdr:to>
          <xdr:col>12</xdr:col>
          <xdr:colOff>142875</xdr:colOff>
          <xdr:row>18</xdr:row>
          <xdr:rowOff>0</xdr:rowOff>
        </xdr:to>
        <xdr:sp macro="" textlink="">
          <xdr:nvSpPr>
            <xdr:cNvPr id="57353" name="Option Button 9" hidden="1">
              <a:extLst>
                <a:ext uri="{63B3BB69-23CF-44E3-9099-C40C66FF867C}">
                  <a14:compatExt spid="_x0000_s57353"/>
                </a:ext>
                <a:ext uri="{FF2B5EF4-FFF2-40B4-BE49-F238E27FC236}">
                  <a16:creationId xmlns:a16="http://schemas.microsoft.com/office/drawing/2014/main" id="{00000000-0008-0000-01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don't know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17</xdr:row>
          <xdr:rowOff>0</xdr:rowOff>
        </xdr:from>
        <xdr:to>
          <xdr:col>12</xdr:col>
          <xdr:colOff>57150</xdr:colOff>
          <xdr:row>18</xdr:row>
          <xdr:rowOff>161925</xdr:rowOff>
        </xdr:to>
        <xdr:sp macro="" textlink="">
          <xdr:nvSpPr>
            <xdr:cNvPr id="57354" name="Group Box 10" hidden="1">
              <a:extLst>
                <a:ext uri="{63B3BB69-23CF-44E3-9099-C40C66FF867C}">
                  <a14:compatExt spid="_x0000_s57354"/>
                </a:ext>
                <a:ext uri="{FF2B5EF4-FFF2-40B4-BE49-F238E27FC236}">
                  <a16:creationId xmlns:a16="http://schemas.microsoft.com/office/drawing/2014/main" id="{00000000-0008-0000-0100-00000A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17</xdr:row>
          <xdr:rowOff>0</xdr:rowOff>
        </xdr:from>
        <xdr:to>
          <xdr:col>12</xdr:col>
          <xdr:colOff>57150</xdr:colOff>
          <xdr:row>18</xdr:row>
          <xdr:rowOff>161925</xdr:rowOff>
        </xdr:to>
        <xdr:sp macro="" textlink="">
          <xdr:nvSpPr>
            <xdr:cNvPr id="57358" name="Group Box 14" hidden="1">
              <a:extLst>
                <a:ext uri="{63B3BB69-23CF-44E3-9099-C40C66FF867C}">
                  <a14:compatExt spid="_x0000_s57358"/>
                </a:ext>
                <a:ext uri="{FF2B5EF4-FFF2-40B4-BE49-F238E27FC236}">
                  <a16:creationId xmlns:a16="http://schemas.microsoft.com/office/drawing/2014/main" id="{00000000-0008-0000-0100-00000E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7</xdr:col>
          <xdr:colOff>247650</xdr:colOff>
          <xdr:row>21</xdr:row>
          <xdr:rowOff>161925</xdr:rowOff>
        </xdr:to>
        <xdr:sp macro="" textlink="">
          <xdr:nvSpPr>
            <xdr:cNvPr id="57364" name="Group Box 20" hidden="1">
              <a:extLst>
                <a:ext uri="{63B3BB69-23CF-44E3-9099-C40C66FF867C}">
                  <a14:compatExt spid="_x0000_s57364"/>
                </a:ext>
                <a:ext uri="{FF2B5EF4-FFF2-40B4-BE49-F238E27FC236}">
                  <a16:creationId xmlns:a16="http://schemas.microsoft.com/office/drawing/2014/main" id="{00000000-0008-0000-0100-000014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20</xdr:row>
          <xdr:rowOff>9525</xdr:rowOff>
        </xdr:from>
        <xdr:to>
          <xdr:col>5</xdr:col>
          <xdr:colOff>209550</xdr:colOff>
          <xdr:row>21</xdr:row>
          <xdr:rowOff>19050</xdr:rowOff>
        </xdr:to>
        <xdr:sp macro="" textlink="">
          <xdr:nvSpPr>
            <xdr:cNvPr id="57365" name="Option Button 21" hidden="1">
              <a:extLst>
                <a:ext uri="{63B3BB69-23CF-44E3-9099-C40C66FF867C}">
                  <a14:compatExt spid="_x0000_s57365"/>
                </a:ext>
                <a:ext uri="{FF2B5EF4-FFF2-40B4-BE49-F238E27FC236}">
                  <a16:creationId xmlns:a16="http://schemas.microsoft.com/office/drawing/2014/main" id="{00000000-0008-0000-0100-00001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20</xdr:row>
          <xdr:rowOff>0</xdr:rowOff>
        </xdr:from>
        <xdr:to>
          <xdr:col>7</xdr:col>
          <xdr:colOff>19050</xdr:colOff>
          <xdr:row>21</xdr:row>
          <xdr:rowOff>9525</xdr:rowOff>
        </xdr:to>
        <xdr:sp macro="" textlink="">
          <xdr:nvSpPr>
            <xdr:cNvPr id="57366" name="Option Button 22" hidden="1">
              <a:extLst>
                <a:ext uri="{63B3BB69-23CF-44E3-9099-C40C66FF867C}">
                  <a14:compatExt spid="_x0000_s57366"/>
                </a:ext>
                <a:ext uri="{FF2B5EF4-FFF2-40B4-BE49-F238E27FC236}">
                  <a16:creationId xmlns:a16="http://schemas.microsoft.com/office/drawing/2014/main" id="{00000000-0008-0000-0100-00001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7</xdr:col>
          <xdr:colOff>247650</xdr:colOff>
          <xdr:row>21</xdr:row>
          <xdr:rowOff>161925</xdr:rowOff>
        </xdr:to>
        <xdr:sp macro="" textlink="">
          <xdr:nvSpPr>
            <xdr:cNvPr id="57367" name="Group Box 23" hidden="1">
              <a:extLst>
                <a:ext uri="{63B3BB69-23CF-44E3-9099-C40C66FF867C}">
                  <a14:compatExt spid="_x0000_s57367"/>
                </a:ext>
                <a:ext uri="{FF2B5EF4-FFF2-40B4-BE49-F238E27FC236}">
                  <a16:creationId xmlns:a16="http://schemas.microsoft.com/office/drawing/2014/main" id="{00000000-0008-0000-0100-000017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20</xdr:row>
          <xdr:rowOff>0</xdr:rowOff>
        </xdr:from>
        <xdr:to>
          <xdr:col>7</xdr:col>
          <xdr:colOff>19050</xdr:colOff>
          <xdr:row>21</xdr:row>
          <xdr:rowOff>9525</xdr:rowOff>
        </xdr:to>
        <xdr:sp macro="" textlink="">
          <xdr:nvSpPr>
            <xdr:cNvPr id="57369" name="Option Button 25" hidden="1">
              <a:extLst>
                <a:ext uri="{63B3BB69-23CF-44E3-9099-C40C66FF867C}">
                  <a14:compatExt spid="_x0000_s57369"/>
                </a:ext>
                <a:ext uri="{FF2B5EF4-FFF2-40B4-BE49-F238E27FC236}">
                  <a16:creationId xmlns:a16="http://schemas.microsoft.com/office/drawing/2014/main" id="{00000000-0008-0000-0100-00001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7</xdr:col>
          <xdr:colOff>247650</xdr:colOff>
          <xdr:row>39</xdr:row>
          <xdr:rowOff>161925</xdr:rowOff>
        </xdr:to>
        <xdr:sp macro="" textlink="">
          <xdr:nvSpPr>
            <xdr:cNvPr id="57370" name="Group Box 26" hidden="1">
              <a:extLst>
                <a:ext uri="{63B3BB69-23CF-44E3-9099-C40C66FF867C}">
                  <a14:compatExt spid="_x0000_s57370"/>
                </a:ext>
                <a:ext uri="{FF2B5EF4-FFF2-40B4-BE49-F238E27FC236}">
                  <a16:creationId xmlns:a16="http://schemas.microsoft.com/office/drawing/2014/main" id="{00000000-0008-0000-0100-00001A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38</xdr:row>
          <xdr:rowOff>0</xdr:rowOff>
        </xdr:from>
        <xdr:to>
          <xdr:col>5</xdr:col>
          <xdr:colOff>209550</xdr:colOff>
          <xdr:row>39</xdr:row>
          <xdr:rowOff>9525</xdr:rowOff>
        </xdr:to>
        <xdr:sp macro="" textlink="">
          <xdr:nvSpPr>
            <xdr:cNvPr id="57371" name="Option Button 27" hidden="1">
              <a:extLst>
                <a:ext uri="{63B3BB69-23CF-44E3-9099-C40C66FF867C}">
                  <a14:compatExt spid="_x0000_s57371"/>
                </a:ext>
                <a:ext uri="{FF2B5EF4-FFF2-40B4-BE49-F238E27FC236}">
                  <a16:creationId xmlns:a16="http://schemas.microsoft.com/office/drawing/2014/main" id="{00000000-0008-0000-0100-00001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38</xdr:row>
          <xdr:rowOff>0</xdr:rowOff>
        </xdr:from>
        <xdr:to>
          <xdr:col>7</xdr:col>
          <xdr:colOff>19050</xdr:colOff>
          <xdr:row>39</xdr:row>
          <xdr:rowOff>9525</xdr:rowOff>
        </xdr:to>
        <xdr:sp macro="" textlink="">
          <xdr:nvSpPr>
            <xdr:cNvPr id="57372" name="Option Button 28" hidden="1">
              <a:extLst>
                <a:ext uri="{63B3BB69-23CF-44E3-9099-C40C66FF867C}">
                  <a14:compatExt spid="_x0000_s57372"/>
                </a:ext>
                <a:ext uri="{FF2B5EF4-FFF2-40B4-BE49-F238E27FC236}">
                  <a16:creationId xmlns:a16="http://schemas.microsoft.com/office/drawing/2014/main" id="{00000000-0008-0000-0100-00001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7</xdr:col>
          <xdr:colOff>247650</xdr:colOff>
          <xdr:row>39</xdr:row>
          <xdr:rowOff>161925</xdr:rowOff>
        </xdr:to>
        <xdr:sp macro="" textlink="">
          <xdr:nvSpPr>
            <xdr:cNvPr id="57373" name="Group Box 29" hidden="1">
              <a:extLst>
                <a:ext uri="{63B3BB69-23CF-44E3-9099-C40C66FF867C}">
                  <a14:compatExt spid="_x0000_s57373"/>
                </a:ext>
                <a:ext uri="{FF2B5EF4-FFF2-40B4-BE49-F238E27FC236}">
                  <a16:creationId xmlns:a16="http://schemas.microsoft.com/office/drawing/2014/main" id="{00000000-0008-0000-0100-00001D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0</xdr:rowOff>
        </xdr:from>
        <xdr:to>
          <xdr:col>13</xdr:col>
          <xdr:colOff>219075</xdr:colOff>
          <xdr:row>40</xdr:row>
          <xdr:rowOff>38100</xdr:rowOff>
        </xdr:to>
        <xdr:sp macro="" textlink="">
          <xdr:nvSpPr>
            <xdr:cNvPr id="57374" name="Group Box 30" hidden="1">
              <a:extLst>
                <a:ext uri="{63B3BB69-23CF-44E3-9099-C40C66FF867C}">
                  <a14:compatExt spid="_x0000_s57374"/>
                </a:ext>
                <a:ext uri="{FF2B5EF4-FFF2-40B4-BE49-F238E27FC236}">
                  <a16:creationId xmlns:a16="http://schemas.microsoft.com/office/drawing/2014/main" id="{00000000-0008-0000-0100-00001E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40</xdr:row>
          <xdr:rowOff>0</xdr:rowOff>
        </xdr:from>
        <xdr:to>
          <xdr:col>10</xdr:col>
          <xdr:colOff>114300</xdr:colOff>
          <xdr:row>41</xdr:row>
          <xdr:rowOff>19050</xdr:rowOff>
        </xdr:to>
        <xdr:sp macro="" textlink="">
          <xdr:nvSpPr>
            <xdr:cNvPr id="57375" name="Option Button 31" hidden="1">
              <a:extLst>
                <a:ext uri="{63B3BB69-23CF-44E3-9099-C40C66FF867C}">
                  <a14:compatExt spid="_x0000_s57375"/>
                </a:ext>
                <a:ext uri="{FF2B5EF4-FFF2-40B4-BE49-F238E27FC236}">
                  <a16:creationId xmlns:a16="http://schemas.microsoft.com/office/drawing/2014/main" id="{00000000-0008-0000-0100-00001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40</xdr:row>
          <xdr:rowOff>0</xdr:rowOff>
        </xdr:from>
        <xdr:to>
          <xdr:col>13</xdr:col>
          <xdr:colOff>19050</xdr:colOff>
          <xdr:row>41</xdr:row>
          <xdr:rowOff>19050</xdr:rowOff>
        </xdr:to>
        <xdr:sp macro="" textlink="">
          <xdr:nvSpPr>
            <xdr:cNvPr id="57376" name="Option Button 32" hidden="1">
              <a:extLst>
                <a:ext uri="{63B3BB69-23CF-44E3-9099-C40C66FF867C}">
                  <a14:compatExt spid="_x0000_s57376"/>
                </a:ext>
                <a:ext uri="{FF2B5EF4-FFF2-40B4-BE49-F238E27FC236}">
                  <a16:creationId xmlns:a16="http://schemas.microsoft.com/office/drawing/2014/main" id="{00000000-0008-0000-0100-00002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0</xdr:rowOff>
        </xdr:from>
        <xdr:to>
          <xdr:col>13</xdr:col>
          <xdr:colOff>219075</xdr:colOff>
          <xdr:row>40</xdr:row>
          <xdr:rowOff>38100</xdr:rowOff>
        </xdr:to>
        <xdr:sp macro="" textlink="">
          <xdr:nvSpPr>
            <xdr:cNvPr id="57377" name="Group Box 33" hidden="1">
              <a:extLst>
                <a:ext uri="{63B3BB69-23CF-44E3-9099-C40C66FF867C}">
                  <a14:compatExt spid="_x0000_s57377"/>
                </a:ext>
                <a:ext uri="{FF2B5EF4-FFF2-40B4-BE49-F238E27FC236}">
                  <a16:creationId xmlns:a16="http://schemas.microsoft.com/office/drawing/2014/main" id="{00000000-0008-0000-0100-000021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11</xdr:col>
          <xdr:colOff>171450</xdr:colOff>
          <xdr:row>41</xdr:row>
          <xdr:rowOff>161925</xdr:rowOff>
        </xdr:to>
        <xdr:sp macro="" textlink="">
          <xdr:nvSpPr>
            <xdr:cNvPr id="57380" name="Group Box 36" hidden="1">
              <a:extLst>
                <a:ext uri="{63B3BB69-23CF-44E3-9099-C40C66FF867C}">
                  <a14:compatExt spid="_x0000_s57380"/>
                </a:ext>
                <a:ext uri="{FF2B5EF4-FFF2-40B4-BE49-F238E27FC236}">
                  <a16:creationId xmlns:a16="http://schemas.microsoft.com/office/drawing/2014/main" id="{00000000-0008-0000-0100-000024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40</xdr:row>
          <xdr:rowOff>0</xdr:rowOff>
        </xdr:from>
        <xdr:to>
          <xdr:col>8</xdr:col>
          <xdr:colOff>485775</xdr:colOff>
          <xdr:row>41</xdr:row>
          <xdr:rowOff>9525</xdr:rowOff>
        </xdr:to>
        <xdr:sp macro="" textlink="">
          <xdr:nvSpPr>
            <xdr:cNvPr id="57381" name="Option Button 37" hidden="1">
              <a:extLst>
                <a:ext uri="{63B3BB69-23CF-44E3-9099-C40C66FF867C}">
                  <a14:compatExt spid="_x0000_s57381"/>
                </a:ext>
                <a:ext uri="{FF2B5EF4-FFF2-40B4-BE49-F238E27FC236}">
                  <a16:creationId xmlns:a16="http://schemas.microsoft.com/office/drawing/2014/main" id="{00000000-0008-0000-0100-00002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40</xdr:row>
          <xdr:rowOff>0</xdr:rowOff>
        </xdr:from>
        <xdr:to>
          <xdr:col>11</xdr:col>
          <xdr:colOff>95250</xdr:colOff>
          <xdr:row>41</xdr:row>
          <xdr:rowOff>9525</xdr:rowOff>
        </xdr:to>
        <xdr:sp macro="" textlink="">
          <xdr:nvSpPr>
            <xdr:cNvPr id="57382" name="Option Button 38" hidden="1">
              <a:extLst>
                <a:ext uri="{63B3BB69-23CF-44E3-9099-C40C66FF867C}">
                  <a14:compatExt spid="_x0000_s57382"/>
                </a:ext>
                <a:ext uri="{FF2B5EF4-FFF2-40B4-BE49-F238E27FC236}">
                  <a16:creationId xmlns:a16="http://schemas.microsoft.com/office/drawing/2014/main" id="{00000000-0008-0000-0100-00002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11</xdr:col>
          <xdr:colOff>171450</xdr:colOff>
          <xdr:row>41</xdr:row>
          <xdr:rowOff>161925</xdr:rowOff>
        </xdr:to>
        <xdr:sp macro="" textlink="">
          <xdr:nvSpPr>
            <xdr:cNvPr id="57383" name="Group Box 39" hidden="1">
              <a:extLst>
                <a:ext uri="{63B3BB69-23CF-44E3-9099-C40C66FF867C}">
                  <a14:compatExt spid="_x0000_s57383"/>
                </a:ext>
                <a:ext uri="{FF2B5EF4-FFF2-40B4-BE49-F238E27FC236}">
                  <a16:creationId xmlns:a16="http://schemas.microsoft.com/office/drawing/2014/main" id="{00000000-0008-0000-0100-000027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11</xdr:col>
          <xdr:colOff>171450</xdr:colOff>
          <xdr:row>42</xdr:row>
          <xdr:rowOff>161925</xdr:rowOff>
        </xdr:to>
        <xdr:sp macro="" textlink="">
          <xdr:nvSpPr>
            <xdr:cNvPr id="57384" name="Group Box 40" hidden="1">
              <a:extLst>
                <a:ext uri="{63B3BB69-23CF-44E3-9099-C40C66FF867C}">
                  <a14:compatExt spid="_x0000_s57384"/>
                </a:ext>
                <a:ext uri="{FF2B5EF4-FFF2-40B4-BE49-F238E27FC236}">
                  <a16:creationId xmlns:a16="http://schemas.microsoft.com/office/drawing/2014/main" id="{00000000-0008-0000-0100-000028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41</xdr:row>
          <xdr:rowOff>0</xdr:rowOff>
        </xdr:from>
        <xdr:to>
          <xdr:col>8</xdr:col>
          <xdr:colOff>485775</xdr:colOff>
          <xdr:row>42</xdr:row>
          <xdr:rowOff>9525</xdr:rowOff>
        </xdr:to>
        <xdr:sp macro="" textlink="">
          <xdr:nvSpPr>
            <xdr:cNvPr id="57385" name="Option Button 41" hidden="1">
              <a:extLst>
                <a:ext uri="{63B3BB69-23CF-44E3-9099-C40C66FF867C}">
                  <a14:compatExt spid="_x0000_s57385"/>
                </a:ext>
                <a:ext uri="{FF2B5EF4-FFF2-40B4-BE49-F238E27FC236}">
                  <a16:creationId xmlns:a16="http://schemas.microsoft.com/office/drawing/2014/main" id="{00000000-0008-0000-0100-00002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41</xdr:row>
          <xdr:rowOff>0</xdr:rowOff>
        </xdr:from>
        <xdr:to>
          <xdr:col>11</xdr:col>
          <xdr:colOff>95250</xdr:colOff>
          <xdr:row>42</xdr:row>
          <xdr:rowOff>9525</xdr:rowOff>
        </xdr:to>
        <xdr:sp macro="" textlink="">
          <xdr:nvSpPr>
            <xdr:cNvPr id="57386" name="Option Button 42" hidden="1">
              <a:extLst>
                <a:ext uri="{63B3BB69-23CF-44E3-9099-C40C66FF867C}">
                  <a14:compatExt spid="_x0000_s57386"/>
                </a:ext>
                <a:ext uri="{FF2B5EF4-FFF2-40B4-BE49-F238E27FC236}">
                  <a16:creationId xmlns:a16="http://schemas.microsoft.com/office/drawing/2014/main" id="{00000000-0008-0000-0100-00002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11</xdr:col>
          <xdr:colOff>171450</xdr:colOff>
          <xdr:row>42</xdr:row>
          <xdr:rowOff>161925</xdr:rowOff>
        </xdr:to>
        <xdr:sp macro="" textlink="">
          <xdr:nvSpPr>
            <xdr:cNvPr id="57387" name="Group Box 43" hidden="1">
              <a:extLst>
                <a:ext uri="{63B3BB69-23CF-44E3-9099-C40C66FF867C}">
                  <a14:compatExt spid="_x0000_s57387"/>
                </a:ext>
                <a:ext uri="{FF2B5EF4-FFF2-40B4-BE49-F238E27FC236}">
                  <a16:creationId xmlns:a16="http://schemas.microsoft.com/office/drawing/2014/main" id="{00000000-0008-0000-0100-00002B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11</xdr:col>
          <xdr:colOff>171450</xdr:colOff>
          <xdr:row>42</xdr:row>
          <xdr:rowOff>161925</xdr:rowOff>
        </xdr:to>
        <xdr:sp macro="" textlink="">
          <xdr:nvSpPr>
            <xdr:cNvPr id="57388" name="Group Box 44" hidden="1">
              <a:extLst>
                <a:ext uri="{63B3BB69-23CF-44E3-9099-C40C66FF867C}">
                  <a14:compatExt spid="_x0000_s57388"/>
                </a:ext>
                <a:ext uri="{FF2B5EF4-FFF2-40B4-BE49-F238E27FC236}">
                  <a16:creationId xmlns:a16="http://schemas.microsoft.com/office/drawing/2014/main" id="{00000000-0008-0000-0100-00002C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41</xdr:row>
          <xdr:rowOff>0</xdr:rowOff>
        </xdr:from>
        <xdr:to>
          <xdr:col>8</xdr:col>
          <xdr:colOff>485775</xdr:colOff>
          <xdr:row>42</xdr:row>
          <xdr:rowOff>9525</xdr:rowOff>
        </xdr:to>
        <xdr:sp macro="" textlink="">
          <xdr:nvSpPr>
            <xdr:cNvPr id="57389" name="Option Button 45" hidden="1">
              <a:extLst>
                <a:ext uri="{63B3BB69-23CF-44E3-9099-C40C66FF867C}">
                  <a14:compatExt spid="_x0000_s57389"/>
                </a:ext>
                <a:ext uri="{FF2B5EF4-FFF2-40B4-BE49-F238E27FC236}">
                  <a16:creationId xmlns:a16="http://schemas.microsoft.com/office/drawing/2014/main" id="{00000000-0008-0000-0100-00002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41</xdr:row>
          <xdr:rowOff>0</xdr:rowOff>
        </xdr:from>
        <xdr:to>
          <xdr:col>11</xdr:col>
          <xdr:colOff>95250</xdr:colOff>
          <xdr:row>42</xdr:row>
          <xdr:rowOff>9525</xdr:rowOff>
        </xdr:to>
        <xdr:sp macro="" textlink="">
          <xdr:nvSpPr>
            <xdr:cNvPr id="57390" name="Option Button 46" hidden="1">
              <a:extLst>
                <a:ext uri="{63B3BB69-23CF-44E3-9099-C40C66FF867C}">
                  <a14:compatExt spid="_x0000_s57390"/>
                </a:ext>
                <a:ext uri="{FF2B5EF4-FFF2-40B4-BE49-F238E27FC236}">
                  <a16:creationId xmlns:a16="http://schemas.microsoft.com/office/drawing/2014/main" id="{00000000-0008-0000-0100-00002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11</xdr:col>
          <xdr:colOff>171450</xdr:colOff>
          <xdr:row>42</xdr:row>
          <xdr:rowOff>161925</xdr:rowOff>
        </xdr:to>
        <xdr:sp macro="" textlink="">
          <xdr:nvSpPr>
            <xdr:cNvPr id="57391" name="Group Box 47" hidden="1">
              <a:extLst>
                <a:ext uri="{63B3BB69-23CF-44E3-9099-C40C66FF867C}">
                  <a14:compatExt spid="_x0000_s57391"/>
                </a:ext>
                <a:ext uri="{FF2B5EF4-FFF2-40B4-BE49-F238E27FC236}">
                  <a16:creationId xmlns:a16="http://schemas.microsoft.com/office/drawing/2014/main" id="{00000000-0008-0000-0100-00002F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12</xdr:col>
          <xdr:colOff>219075</xdr:colOff>
          <xdr:row>19</xdr:row>
          <xdr:rowOff>0</xdr:rowOff>
        </xdr:to>
        <xdr:sp macro="" textlink="">
          <xdr:nvSpPr>
            <xdr:cNvPr id="57392" name="Group Box 48" hidden="1">
              <a:extLst>
                <a:ext uri="{63B3BB69-23CF-44E3-9099-C40C66FF867C}">
                  <a14:compatExt spid="_x0000_s57392"/>
                </a:ext>
                <a:ext uri="{FF2B5EF4-FFF2-40B4-BE49-F238E27FC236}">
                  <a16:creationId xmlns:a16="http://schemas.microsoft.com/office/drawing/2014/main" id="{00000000-0008-0000-0100-000030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16</xdr:row>
          <xdr:rowOff>0</xdr:rowOff>
        </xdr:from>
        <xdr:to>
          <xdr:col>9</xdr:col>
          <xdr:colOff>114300</xdr:colOff>
          <xdr:row>18</xdr:row>
          <xdr:rowOff>9525</xdr:rowOff>
        </xdr:to>
        <xdr:sp macro="" textlink="">
          <xdr:nvSpPr>
            <xdr:cNvPr id="57393" name="Option Button 49" hidden="1">
              <a:extLst>
                <a:ext uri="{63B3BB69-23CF-44E3-9099-C40C66FF867C}">
                  <a14:compatExt spid="_x0000_s57393"/>
                </a:ext>
                <a:ext uri="{FF2B5EF4-FFF2-40B4-BE49-F238E27FC236}">
                  <a16:creationId xmlns:a16="http://schemas.microsoft.com/office/drawing/2014/main" id="{00000000-0008-0000-0100-00003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16</xdr:row>
          <xdr:rowOff>0</xdr:rowOff>
        </xdr:from>
        <xdr:to>
          <xdr:col>12</xdr:col>
          <xdr:colOff>142875</xdr:colOff>
          <xdr:row>18</xdr:row>
          <xdr:rowOff>9525</xdr:rowOff>
        </xdr:to>
        <xdr:sp macro="" textlink="">
          <xdr:nvSpPr>
            <xdr:cNvPr id="57394" name="Option Button 50" hidden="1">
              <a:extLst>
                <a:ext uri="{63B3BB69-23CF-44E3-9099-C40C66FF867C}">
                  <a14:compatExt spid="_x0000_s57394"/>
                </a:ext>
                <a:ext uri="{FF2B5EF4-FFF2-40B4-BE49-F238E27FC236}">
                  <a16:creationId xmlns:a16="http://schemas.microsoft.com/office/drawing/2014/main" id="{00000000-0008-0000-0100-00003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12</xdr:col>
          <xdr:colOff>219075</xdr:colOff>
          <xdr:row>19</xdr:row>
          <xdr:rowOff>0</xdr:rowOff>
        </xdr:to>
        <xdr:sp macro="" textlink="">
          <xdr:nvSpPr>
            <xdr:cNvPr id="57395" name="Group Box 51" hidden="1">
              <a:extLst>
                <a:ext uri="{63B3BB69-23CF-44E3-9099-C40C66FF867C}">
                  <a14:compatExt spid="_x0000_s57395"/>
                </a:ext>
                <a:ext uri="{FF2B5EF4-FFF2-40B4-BE49-F238E27FC236}">
                  <a16:creationId xmlns:a16="http://schemas.microsoft.com/office/drawing/2014/main" id="{00000000-0008-0000-0100-000033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11</xdr:col>
          <xdr:colOff>171450</xdr:colOff>
          <xdr:row>42</xdr:row>
          <xdr:rowOff>161925</xdr:rowOff>
        </xdr:to>
        <xdr:sp macro="" textlink="">
          <xdr:nvSpPr>
            <xdr:cNvPr id="57398" name="Group Box 54" hidden="1">
              <a:extLst>
                <a:ext uri="{63B3BB69-23CF-44E3-9099-C40C66FF867C}">
                  <a14:compatExt spid="_x0000_s57398"/>
                </a:ext>
                <a:ext uri="{FF2B5EF4-FFF2-40B4-BE49-F238E27FC236}">
                  <a16:creationId xmlns:a16="http://schemas.microsoft.com/office/drawing/2014/main" id="{00000000-0008-0000-0100-000036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41</xdr:row>
          <xdr:rowOff>0</xdr:rowOff>
        </xdr:from>
        <xdr:to>
          <xdr:col>8</xdr:col>
          <xdr:colOff>485775</xdr:colOff>
          <xdr:row>42</xdr:row>
          <xdr:rowOff>9525</xdr:rowOff>
        </xdr:to>
        <xdr:sp macro="" textlink="">
          <xdr:nvSpPr>
            <xdr:cNvPr id="57399" name="Option Button 55" hidden="1">
              <a:extLst>
                <a:ext uri="{63B3BB69-23CF-44E3-9099-C40C66FF867C}">
                  <a14:compatExt spid="_x0000_s57399"/>
                </a:ext>
                <a:ext uri="{FF2B5EF4-FFF2-40B4-BE49-F238E27FC236}">
                  <a16:creationId xmlns:a16="http://schemas.microsoft.com/office/drawing/2014/main" id="{00000000-0008-0000-0100-00003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41</xdr:row>
          <xdr:rowOff>0</xdr:rowOff>
        </xdr:from>
        <xdr:to>
          <xdr:col>11</xdr:col>
          <xdr:colOff>95250</xdr:colOff>
          <xdr:row>42</xdr:row>
          <xdr:rowOff>9525</xdr:rowOff>
        </xdr:to>
        <xdr:sp macro="" textlink="">
          <xdr:nvSpPr>
            <xdr:cNvPr id="57400" name="Option Button 56" hidden="1">
              <a:extLst>
                <a:ext uri="{63B3BB69-23CF-44E3-9099-C40C66FF867C}">
                  <a14:compatExt spid="_x0000_s57400"/>
                </a:ext>
                <a:ext uri="{FF2B5EF4-FFF2-40B4-BE49-F238E27FC236}">
                  <a16:creationId xmlns:a16="http://schemas.microsoft.com/office/drawing/2014/main" id="{00000000-0008-0000-0100-00003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11</xdr:col>
          <xdr:colOff>171450</xdr:colOff>
          <xdr:row>42</xdr:row>
          <xdr:rowOff>161925</xdr:rowOff>
        </xdr:to>
        <xdr:sp macro="" textlink="">
          <xdr:nvSpPr>
            <xdr:cNvPr id="57401" name="Group Box 57" hidden="1">
              <a:extLst>
                <a:ext uri="{63B3BB69-23CF-44E3-9099-C40C66FF867C}">
                  <a14:compatExt spid="_x0000_s57401"/>
                </a:ext>
                <a:ext uri="{FF2B5EF4-FFF2-40B4-BE49-F238E27FC236}">
                  <a16:creationId xmlns:a16="http://schemas.microsoft.com/office/drawing/2014/main" id="{00000000-0008-0000-0100-000039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7</xdr:col>
          <xdr:colOff>0</xdr:colOff>
          <xdr:row>19</xdr:row>
          <xdr:rowOff>0</xdr:rowOff>
        </xdr:to>
        <xdr:sp macro="" textlink="">
          <xdr:nvSpPr>
            <xdr:cNvPr id="57403" name="Group Box 59" hidden="1">
              <a:extLst>
                <a:ext uri="{63B3BB69-23CF-44E3-9099-C40C66FF867C}">
                  <a14:compatExt spid="_x0000_s57403"/>
                </a:ext>
                <a:ext uri="{FF2B5EF4-FFF2-40B4-BE49-F238E27FC236}">
                  <a16:creationId xmlns:a16="http://schemas.microsoft.com/office/drawing/2014/main" id="{00000000-0008-0000-0100-00003B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16</xdr:row>
          <xdr:rowOff>0</xdr:rowOff>
        </xdr:from>
        <xdr:to>
          <xdr:col>4</xdr:col>
          <xdr:colOff>209550</xdr:colOff>
          <xdr:row>18</xdr:row>
          <xdr:rowOff>19050</xdr:rowOff>
        </xdr:to>
        <xdr:sp macro="" textlink="">
          <xdr:nvSpPr>
            <xdr:cNvPr id="57404" name="Option Button 60" hidden="1">
              <a:extLst>
                <a:ext uri="{63B3BB69-23CF-44E3-9099-C40C66FF867C}">
                  <a14:compatExt spid="_x0000_s57404"/>
                </a:ext>
                <a:ext uri="{FF2B5EF4-FFF2-40B4-BE49-F238E27FC236}">
                  <a16:creationId xmlns:a16="http://schemas.microsoft.com/office/drawing/2014/main" id="{00000000-0008-0000-0100-00003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16</xdr:row>
          <xdr:rowOff>0</xdr:rowOff>
        </xdr:from>
        <xdr:to>
          <xdr:col>5</xdr:col>
          <xdr:colOff>609600</xdr:colOff>
          <xdr:row>18</xdr:row>
          <xdr:rowOff>19050</xdr:rowOff>
        </xdr:to>
        <xdr:sp macro="" textlink="">
          <xdr:nvSpPr>
            <xdr:cNvPr id="57405" name="Option Button 61" hidden="1">
              <a:extLst>
                <a:ext uri="{63B3BB69-23CF-44E3-9099-C40C66FF867C}">
                  <a14:compatExt spid="_x0000_s57405"/>
                </a:ext>
                <a:ext uri="{FF2B5EF4-FFF2-40B4-BE49-F238E27FC236}">
                  <a16:creationId xmlns:a16="http://schemas.microsoft.com/office/drawing/2014/main" id="{00000000-0008-0000-0100-00003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7</xdr:col>
          <xdr:colOff>0</xdr:colOff>
          <xdr:row>19</xdr:row>
          <xdr:rowOff>0</xdr:rowOff>
        </xdr:to>
        <xdr:sp macro="" textlink="">
          <xdr:nvSpPr>
            <xdr:cNvPr id="57406" name="Group Box 62" hidden="1">
              <a:extLst>
                <a:ext uri="{63B3BB69-23CF-44E3-9099-C40C66FF867C}">
                  <a14:compatExt spid="_x0000_s57406"/>
                </a:ext>
                <a:ext uri="{FF2B5EF4-FFF2-40B4-BE49-F238E27FC236}">
                  <a16:creationId xmlns:a16="http://schemas.microsoft.com/office/drawing/2014/main" id="{00000000-0008-0000-0100-00003E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11</xdr:col>
          <xdr:colOff>171450</xdr:colOff>
          <xdr:row>41</xdr:row>
          <xdr:rowOff>161925</xdr:rowOff>
        </xdr:to>
        <xdr:sp macro="" textlink="">
          <xdr:nvSpPr>
            <xdr:cNvPr id="57409" name="Group Box 65" hidden="1">
              <a:extLst>
                <a:ext uri="{63B3BB69-23CF-44E3-9099-C40C66FF867C}">
                  <a14:compatExt spid="_x0000_s57409"/>
                </a:ext>
                <a:ext uri="{FF2B5EF4-FFF2-40B4-BE49-F238E27FC236}">
                  <a16:creationId xmlns:a16="http://schemas.microsoft.com/office/drawing/2014/main" id="{00000000-0008-0000-0100-000041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40</xdr:row>
          <xdr:rowOff>0</xdr:rowOff>
        </xdr:from>
        <xdr:to>
          <xdr:col>8</xdr:col>
          <xdr:colOff>485775</xdr:colOff>
          <xdr:row>41</xdr:row>
          <xdr:rowOff>9525</xdr:rowOff>
        </xdr:to>
        <xdr:sp macro="" textlink="">
          <xdr:nvSpPr>
            <xdr:cNvPr id="57410" name="Option Button 66" hidden="1">
              <a:extLst>
                <a:ext uri="{63B3BB69-23CF-44E3-9099-C40C66FF867C}">
                  <a14:compatExt spid="_x0000_s57410"/>
                </a:ext>
                <a:ext uri="{FF2B5EF4-FFF2-40B4-BE49-F238E27FC236}">
                  <a16:creationId xmlns:a16="http://schemas.microsoft.com/office/drawing/2014/main" id="{00000000-0008-0000-0100-00004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40</xdr:row>
          <xdr:rowOff>0</xdr:rowOff>
        </xdr:from>
        <xdr:to>
          <xdr:col>11</xdr:col>
          <xdr:colOff>95250</xdr:colOff>
          <xdr:row>41</xdr:row>
          <xdr:rowOff>9525</xdr:rowOff>
        </xdr:to>
        <xdr:sp macro="" textlink="">
          <xdr:nvSpPr>
            <xdr:cNvPr id="57411" name="Option Button 67" hidden="1">
              <a:extLst>
                <a:ext uri="{63B3BB69-23CF-44E3-9099-C40C66FF867C}">
                  <a14:compatExt spid="_x0000_s57411"/>
                </a:ext>
                <a:ext uri="{FF2B5EF4-FFF2-40B4-BE49-F238E27FC236}">
                  <a16:creationId xmlns:a16="http://schemas.microsoft.com/office/drawing/2014/main" id="{00000000-0008-0000-0100-00004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11</xdr:col>
          <xdr:colOff>171450</xdr:colOff>
          <xdr:row>41</xdr:row>
          <xdr:rowOff>161925</xdr:rowOff>
        </xdr:to>
        <xdr:sp macro="" textlink="">
          <xdr:nvSpPr>
            <xdr:cNvPr id="57412" name="Group Box 68" hidden="1">
              <a:extLst>
                <a:ext uri="{63B3BB69-23CF-44E3-9099-C40C66FF867C}">
                  <a14:compatExt spid="_x0000_s57412"/>
                </a:ext>
                <a:ext uri="{FF2B5EF4-FFF2-40B4-BE49-F238E27FC236}">
                  <a16:creationId xmlns:a16="http://schemas.microsoft.com/office/drawing/2014/main" id="{00000000-0008-0000-0100-000044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40</xdr:row>
          <xdr:rowOff>0</xdr:rowOff>
        </xdr:from>
        <xdr:to>
          <xdr:col>8</xdr:col>
          <xdr:colOff>0</xdr:colOff>
          <xdr:row>41</xdr:row>
          <xdr:rowOff>9525</xdr:rowOff>
        </xdr:to>
        <xdr:sp macro="" textlink="">
          <xdr:nvSpPr>
            <xdr:cNvPr id="57413" name="Option Button 69" hidden="1">
              <a:extLst>
                <a:ext uri="{63B3BB69-23CF-44E3-9099-C40C66FF867C}">
                  <a14:compatExt spid="_x0000_s57413"/>
                </a:ext>
                <a:ext uri="{FF2B5EF4-FFF2-40B4-BE49-F238E27FC236}">
                  <a16:creationId xmlns:a16="http://schemas.microsoft.com/office/drawing/2014/main" id="{00000000-0008-0000-0100-00004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40</xdr:row>
          <xdr:rowOff>0</xdr:rowOff>
        </xdr:from>
        <xdr:to>
          <xdr:col>11</xdr:col>
          <xdr:colOff>95250</xdr:colOff>
          <xdr:row>41</xdr:row>
          <xdr:rowOff>9525</xdr:rowOff>
        </xdr:to>
        <xdr:sp macro="" textlink="">
          <xdr:nvSpPr>
            <xdr:cNvPr id="57414" name="Option Button 70" hidden="1">
              <a:extLst>
                <a:ext uri="{63B3BB69-23CF-44E3-9099-C40C66FF867C}">
                  <a14:compatExt spid="_x0000_s57414"/>
                </a:ext>
                <a:ext uri="{FF2B5EF4-FFF2-40B4-BE49-F238E27FC236}">
                  <a16:creationId xmlns:a16="http://schemas.microsoft.com/office/drawing/2014/main" id="{00000000-0008-0000-0100-00004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10</xdr:col>
          <xdr:colOff>495300</xdr:colOff>
          <xdr:row>41</xdr:row>
          <xdr:rowOff>161925</xdr:rowOff>
        </xdr:to>
        <xdr:sp macro="" textlink="">
          <xdr:nvSpPr>
            <xdr:cNvPr id="57415" name="Group Box 71" hidden="1">
              <a:extLst>
                <a:ext uri="{63B3BB69-23CF-44E3-9099-C40C66FF867C}">
                  <a14:compatExt spid="_x0000_s57415"/>
                </a:ext>
                <a:ext uri="{FF2B5EF4-FFF2-40B4-BE49-F238E27FC236}">
                  <a16:creationId xmlns:a16="http://schemas.microsoft.com/office/drawing/2014/main" id="{00000000-0008-0000-0100-000047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11</xdr:col>
          <xdr:colOff>171450</xdr:colOff>
          <xdr:row>41</xdr:row>
          <xdr:rowOff>161925</xdr:rowOff>
        </xdr:to>
        <xdr:sp macro="" textlink="">
          <xdr:nvSpPr>
            <xdr:cNvPr id="57416" name="Group Box 72" hidden="1">
              <a:extLst>
                <a:ext uri="{63B3BB69-23CF-44E3-9099-C40C66FF867C}">
                  <a14:compatExt spid="_x0000_s57416"/>
                </a:ext>
                <a:ext uri="{FF2B5EF4-FFF2-40B4-BE49-F238E27FC236}">
                  <a16:creationId xmlns:a16="http://schemas.microsoft.com/office/drawing/2014/main" id="{00000000-0008-0000-0100-000048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40</xdr:row>
          <xdr:rowOff>0</xdr:rowOff>
        </xdr:from>
        <xdr:to>
          <xdr:col>8</xdr:col>
          <xdr:colOff>485775</xdr:colOff>
          <xdr:row>41</xdr:row>
          <xdr:rowOff>19050</xdr:rowOff>
        </xdr:to>
        <xdr:sp macro="" textlink="">
          <xdr:nvSpPr>
            <xdr:cNvPr id="57417" name="Option Button 73" hidden="1">
              <a:extLst>
                <a:ext uri="{63B3BB69-23CF-44E3-9099-C40C66FF867C}">
                  <a14:compatExt spid="_x0000_s57417"/>
                </a:ext>
                <a:ext uri="{FF2B5EF4-FFF2-40B4-BE49-F238E27FC236}">
                  <a16:creationId xmlns:a16="http://schemas.microsoft.com/office/drawing/2014/main" id="{00000000-0008-0000-0100-00004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40</xdr:row>
          <xdr:rowOff>0</xdr:rowOff>
        </xdr:from>
        <xdr:to>
          <xdr:col>11</xdr:col>
          <xdr:colOff>95250</xdr:colOff>
          <xdr:row>41</xdr:row>
          <xdr:rowOff>19050</xdr:rowOff>
        </xdr:to>
        <xdr:sp macro="" textlink="">
          <xdr:nvSpPr>
            <xdr:cNvPr id="57418" name="Option Button 74" hidden="1">
              <a:extLst>
                <a:ext uri="{63B3BB69-23CF-44E3-9099-C40C66FF867C}">
                  <a14:compatExt spid="_x0000_s57418"/>
                </a:ext>
                <a:ext uri="{FF2B5EF4-FFF2-40B4-BE49-F238E27FC236}">
                  <a16:creationId xmlns:a16="http://schemas.microsoft.com/office/drawing/2014/main" id="{00000000-0008-0000-0100-00004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11</xdr:col>
          <xdr:colOff>171450</xdr:colOff>
          <xdr:row>41</xdr:row>
          <xdr:rowOff>161925</xdr:rowOff>
        </xdr:to>
        <xdr:sp macro="" textlink="">
          <xdr:nvSpPr>
            <xdr:cNvPr id="57419" name="Group Box 75" hidden="1">
              <a:extLst>
                <a:ext uri="{63B3BB69-23CF-44E3-9099-C40C66FF867C}">
                  <a14:compatExt spid="_x0000_s57419"/>
                </a:ext>
                <a:ext uri="{FF2B5EF4-FFF2-40B4-BE49-F238E27FC236}">
                  <a16:creationId xmlns:a16="http://schemas.microsoft.com/office/drawing/2014/main" id="{00000000-0008-0000-0100-00004B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40</xdr:row>
          <xdr:rowOff>0</xdr:rowOff>
        </xdr:from>
        <xdr:to>
          <xdr:col>5</xdr:col>
          <xdr:colOff>723900</xdr:colOff>
          <xdr:row>40</xdr:row>
          <xdr:rowOff>161925</xdr:rowOff>
        </xdr:to>
        <xdr:sp macro="" textlink="">
          <xdr:nvSpPr>
            <xdr:cNvPr id="57420" name="Option Button 76" hidden="1">
              <a:extLst>
                <a:ext uri="{63B3BB69-23CF-44E3-9099-C40C66FF867C}">
                  <a14:compatExt spid="_x0000_s57420"/>
                </a:ext>
                <a:ext uri="{FF2B5EF4-FFF2-40B4-BE49-F238E27FC236}">
                  <a16:creationId xmlns:a16="http://schemas.microsoft.com/office/drawing/2014/main" id="{00000000-0008-0000-0100-00004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40</xdr:row>
          <xdr:rowOff>0</xdr:rowOff>
        </xdr:from>
        <xdr:to>
          <xdr:col>6</xdr:col>
          <xdr:colOff>514350</xdr:colOff>
          <xdr:row>41</xdr:row>
          <xdr:rowOff>0</xdr:rowOff>
        </xdr:to>
        <xdr:sp macro="" textlink="">
          <xdr:nvSpPr>
            <xdr:cNvPr id="57421" name="Option Button 77" hidden="1">
              <a:extLst>
                <a:ext uri="{63B3BB69-23CF-44E3-9099-C40C66FF867C}">
                  <a14:compatExt spid="_x0000_s57421"/>
                </a:ext>
                <a:ext uri="{FF2B5EF4-FFF2-40B4-BE49-F238E27FC236}">
                  <a16:creationId xmlns:a16="http://schemas.microsoft.com/office/drawing/2014/main" id="{00000000-0008-0000-0100-00004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40</xdr:row>
          <xdr:rowOff>0</xdr:rowOff>
        </xdr:from>
        <xdr:to>
          <xdr:col>10</xdr:col>
          <xdr:colOff>19050</xdr:colOff>
          <xdr:row>41</xdr:row>
          <xdr:rowOff>0</xdr:rowOff>
        </xdr:to>
        <xdr:sp macro="" textlink="">
          <xdr:nvSpPr>
            <xdr:cNvPr id="57422" name="Option Button 78" hidden="1">
              <a:extLst>
                <a:ext uri="{63B3BB69-23CF-44E3-9099-C40C66FF867C}">
                  <a14:compatExt spid="_x0000_s57422"/>
                </a:ext>
                <a:ext uri="{FF2B5EF4-FFF2-40B4-BE49-F238E27FC236}">
                  <a16:creationId xmlns:a16="http://schemas.microsoft.com/office/drawing/2014/main" id="{00000000-0008-0000-0100-00004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don't know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0</xdr:rowOff>
        </xdr:from>
        <xdr:to>
          <xdr:col>11</xdr:col>
          <xdr:colOff>28575</xdr:colOff>
          <xdr:row>41</xdr:row>
          <xdr:rowOff>161925</xdr:rowOff>
        </xdr:to>
        <xdr:sp macro="" textlink="">
          <xdr:nvSpPr>
            <xdr:cNvPr id="57423" name="Group Box 79" hidden="1">
              <a:extLst>
                <a:ext uri="{63B3BB69-23CF-44E3-9099-C40C66FF867C}">
                  <a14:compatExt spid="_x0000_s57423"/>
                </a:ext>
                <a:ext uri="{FF2B5EF4-FFF2-40B4-BE49-F238E27FC236}">
                  <a16:creationId xmlns:a16="http://schemas.microsoft.com/office/drawing/2014/main" id="{00000000-0008-0000-0100-00004F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0</xdr:rowOff>
        </xdr:from>
        <xdr:to>
          <xdr:col>11</xdr:col>
          <xdr:colOff>28575</xdr:colOff>
          <xdr:row>41</xdr:row>
          <xdr:rowOff>161925</xdr:rowOff>
        </xdr:to>
        <xdr:sp macro="" textlink="">
          <xdr:nvSpPr>
            <xdr:cNvPr id="57424" name="Group Box 80" hidden="1">
              <a:extLst>
                <a:ext uri="{63B3BB69-23CF-44E3-9099-C40C66FF867C}">
                  <a14:compatExt spid="_x0000_s57424"/>
                </a:ext>
                <a:ext uri="{FF2B5EF4-FFF2-40B4-BE49-F238E27FC236}">
                  <a16:creationId xmlns:a16="http://schemas.microsoft.com/office/drawing/2014/main" id="{00000000-0008-0000-0100-000050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40</xdr:row>
          <xdr:rowOff>0</xdr:rowOff>
        </xdr:from>
        <xdr:to>
          <xdr:col>5</xdr:col>
          <xdr:colOff>723900</xdr:colOff>
          <xdr:row>40</xdr:row>
          <xdr:rowOff>161925</xdr:rowOff>
        </xdr:to>
        <xdr:sp macro="" textlink="">
          <xdr:nvSpPr>
            <xdr:cNvPr id="57425" name="Option Button 81" hidden="1">
              <a:extLst>
                <a:ext uri="{63B3BB69-23CF-44E3-9099-C40C66FF867C}">
                  <a14:compatExt spid="_x0000_s57425"/>
                </a:ext>
                <a:ext uri="{FF2B5EF4-FFF2-40B4-BE49-F238E27FC236}">
                  <a16:creationId xmlns:a16="http://schemas.microsoft.com/office/drawing/2014/main" id="{00000000-0008-0000-0100-00005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40</xdr:row>
          <xdr:rowOff>0</xdr:rowOff>
        </xdr:from>
        <xdr:to>
          <xdr:col>6</xdr:col>
          <xdr:colOff>514350</xdr:colOff>
          <xdr:row>41</xdr:row>
          <xdr:rowOff>0</xdr:rowOff>
        </xdr:to>
        <xdr:sp macro="" textlink="">
          <xdr:nvSpPr>
            <xdr:cNvPr id="57426" name="Option Button 82" hidden="1">
              <a:extLst>
                <a:ext uri="{63B3BB69-23CF-44E3-9099-C40C66FF867C}">
                  <a14:compatExt spid="_x0000_s57426"/>
                </a:ext>
                <a:ext uri="{FF2B5EF4-FFF2-40B4-BE49-F238E27FC236}">
                  <a16:creationId xmlns:a16="http://schemas.microsoft.com/office/drawing/2014/main" id="{00000000-0008-0000-0100-00005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40</xdr:row>
          <xdr:rowOff>0</xdr:rowOff>
        </xdr:from>
        <xdr:to>
          <xdr:col>10</xdr:col>
          <xdr:colOff>19050</xdr:colOff>
          <xdr:row>41</xdr:row>
          <xdr:rowOff>0</xdr:rowOff>
        </xdr:to>
        <xdr:sp macro="" textlink="">
          <xdr:nvSpPr>
            <xdr:cNvPr id="57427" name="Option Button 83" hidden="1">
              <a:extLst>
                <a:ext uri="{63B3BB69-23CF-44E3-9099-C40C66FF867C}">
                  <a14:compatExt spid="_x0000_s57427"/>
                </a:ext>
                <a:ext uri="{FF2B5EF4-FFF2-40B4-BE49-F238E27FC236}">
                  <a16:creationId xmlns:a16="http://schemas.microsoft.com/office/drawing/2014/main" id="{00000000-0008-0000-0100-00005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don't know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0</xdr:rowOff>
        </xdr:from>
        <xdr:to>
          <xdr:col>11</xdr:col>
          <xdr:colOff>28575</xdr:colOff>
          <xdr:row>41</xdr:row>
          <xdr:rowOff>161925</xdr:rowOff>
        </xdr:to>
        <xdr:sp macro="" textlink="">
          <xdr:nvSpPr>
            <xdr:cNvPr id="57428" name="Group Box 84" hidden="1">
              <a:extLst>
                <a:ext uri="{63B3BB69-23CF-44E3-9099-C40C66FF867C}">
                  <a14:compatExt spid="_x0000_s57428"/>
                </a:ext>
                <a:ext uri="{FF2B5EF4-FFF2-40B4-BE49-F238E27FC236}">
                  <a16:creationId xmlns:a16="http://schemas.microsoft.com/office/drawing/2014/main" id="{00000000-0008-0000-0100-000054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0</xdr:rowOff>
        </xdr:from>
        <xdr:to>
          <xdr:col>11</xdr:col>
          <xdr:colOff>28575</xdr:colOff>
          <xdr:row>41</xdr:row>
          <xdr:rowOff>161925</xdr:rowOff>
        </xdr:to>
        <xdr:sp macro="" textlink="">
          <xdr:nvSpPr>
            <xdr:cNvPr id="57429" name="Group Box 85" hidden="1">
              <a:extLst>
                <a:ext uri="{63B3BB69-23CF-44E3-9099-C40C66FF867C}">
                  <a14:compatExt spid="_x0000_s57429"/>
                </a:ext>
                <a:ext uri="{FF2B5EF4-FFF2-40B4-BE49-F238E27FC236}">
                  <a16:creationId xmlns:a16="http://schemas.microsoft.com/office/drawing/2014/main" id="{00000000-0008-0000-0100-000055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20</xdr:row>
          <xdr:rowOff>9525</xdr:rowOff>
        </xdr:from>
        <xdr:to>
          <xdr:col>5</xdr:col>
          <xdr:colOff>704850</xdr:colOff>
          <xdr:row>21</xdr:row>
          <xdr:rowOff>28575</xdr:rowOff>
        </xdr:to>
        <xdr:sp macro="" textlink="">
          <xdr:nvSpPr>
            <xdr:cNvPr id="57430" name="Option Button 86" hidden="1">
              <a:extLst>
                <a:ext uri="{63B3BB69-23CF-44E3-9099-C40C66FF867C}">
                  <a14:compatExt spid="_x0000_s57430"/>
                </a:ext>
                <a:ext uri="{FF2B5EF4-FFF2-40B4-BE49-F238E27FC236}">
                  <a16:creationId xmlns:a16="http://schemas.microsoft.com/office/drawing/2014/main" id="{00000000-0008-0000-0100-00005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8</xdr:col>
      <xdr:colOff>171450</xdr:colOff>
      <xdr:row>53</xdr:row>
      <xdr:rowOff>26315</xdr:rowOff>
    </xdr:to>
    <xdr:pic>
      <xdr:nvPicPr>
        <xdr:cNvPr id="3" name="Picture 2">
          <a:extLst>
            <a:ext uri="{FF2B5EF4-FFF2-40B4-BE49-F238E27FC236}">
              <a16:creationId xmlns:a16="http://schemas.microsoft.com/office/drawing/2014/main" id="{54CE52D4-20B8-4E0D-9C55-90398221E279}"/>
            </a:ext>
          </a:extLst>
        </xdr:cNvPr>
        <xdr:cNvPicPr>
          <a:picLocks noChangeAspect="1"/>
        </xdr:cNvPicPr>
      </xdr:nvPicPr>
      <xdr:blipFill>
        <a:blip xmlns:r="http://schemas.openxmlformats.org/officeDocument/2006/relationships" r:embed="rId1"/>
        <a:stretch>
          <a:fillRect/>
        </a:stretch>
      </xdr:blipFill>
      <xdr:spPr>
        <a:xfrm>
          <a:off x="0" y="7667625"/>
          <a:ext cx="5867400" cy="30743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4</xdr:col>
      <xdr:colOff>975678</xdr:colOff>
      <xdr:row>48</xdr:row>
      <xdr:rowOff>81560</xdr:rowOff>
    </xdr:to>
    <xdr:pic>
      <xdr:nvPicPr>
        <xdr:cNvPr id="2" name="Picture 1">
          <a:extLst>
            <a:ext uri="{FF2B5EF4-FFF2-40B4-BE49-F238E27FC236}">
              <a16:creationId xmlns:a16="http://schemas.microsoft.com/office/drawing/2014/main" id="{15B26810-25C7-4C82-B5FC-61E47ADF7154}"/>
            </a:ext>
          </a:extLst>
        </xdr:cNvPr>
        <xdr:cNvPicPr>
          <a:picLocks noChangeAspect="1"/>
        </xdr:cNvPicPr>
      </xdr:nvPicPr>
      <xdr:blipFill rotWithShape="1">
        <a:blip xmlns:r="http://schemas.openxmlformats.org/officeDocument/2006/relationships" r:embed="rId1"/>
        <a:srcRect t="3698" r="1830"/>
        <a:stretch/>
      </xdr:blipFill>
      <xdr:spPr>
        <a:xfrm>
          <a:off x="0" y="6753225"/>
          <a:ext cx="5776278" cy="2996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a-aux@ad.ufl.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hr.ufl.edu/manager-resources/classification-compensation/compensation/fringe-benefits-pool/"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hyperlink" Target="https://www.fa.ufl.edu/wp-content/uploads/2019/04/7XXXXX-Operating-Expenses-Non-Payroll.pdf" TargetMode="Externa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fa.ufl.edu/wp-content/uploads/2019/04/7XXXXX-Operating-Expenses-Non-Payroll.pdf"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J93"/>
  <sheetViews>
    <sheetView topLeftCell="A56" zoomScaleNormal="100" workbookViewId="0">
      <selection activeCell="A66" sqref="A66:J68"/>
    </sheetView>
  </sheetViews>
  <sheetFormatPr defaultColWidth="9.140625" defaultRowHeight="12.75"/>
  <cols>
    <col min="1" max="9" width="9.140625" style="97"/>
    <col min="10" max="10" width="9.7109375" style="97" customWidth="1"/>
    <col min="11" max="16384" width="9.140625" style="97"/>
  </cols>
  <sheetData>
    <row r="1" spans="1:10" ht="20.25">
      <c r="A1" s="236" t="s">
        <v>39</v>
      </c>
      <c r="B1" s="236"/>
      <c r="C1" s="236"/>
      <c r="D1" s="236"/>
      <c r="E1" s="236"/>
      <c r="F1" s="236"/>
      <c r="G1" s="236"/>
      <c r="H1" s="236"/>
      <c r="I1" s="236"/>
      <c r="J1" s="236"/>
    </row>
    <row r="2" spans="1:10" ht="20.25">
      <c r="A2" s="236" t="s">
        <v>115</v>
      </c>
      <c r="B2" s="236"/>
      <c r="C2" s="236"/>
      <c r="D2" s="236"/>
      <c r="E2" s="236"/>
      <c r="F2" s="236"/>
      <c r="G2" s="236"/>
      <c r="H2" s="236"/>
      <c r="I2" s="236"/>
      <c r="J2" s="236"/>
    </row>
    <row r="3" spans="1:10" ht="21" thickBot="1">
      <c r="A3" s="237" t="s">
        <v>90</v>
      </c>
      <c r="B3" s="237"/>
      <c r="C3" s="237"/>
      <c r="D3" s="237"/>
      <c r="E3" s="237"/>
      <c r="F3" s="237"/>
      <c r="G3" s="237"/>
      <c r="H3" s="237"/>
      <c r="I3" s="237"/>
      <c r="J3" s="237"/>
    </row>
    <row r="4" spans="1:10" ht="20.25">
      <c r="A4" s="176"/>
      <c r="B4" s="176"/>
      <c r="C4" s="176"/>
      <c r="D4" s="176"/>
      <c r="E4" s="176"/>
      <c r="F4" s="176"/>
      <c r="G4" s="176"/>
      <c r="H4" s="176"/>
      <c r="I4" s="176"/>
      <c r="J4" s="176"/>
    </row>
    <row r="5" spans="1:10" s="96" customFormat="1" ht="15">
      <c r="A5" s="95" t="s">
        <v>64</v>
      </c>
    </row>
    <row r="6" spans="1:10" s="96" customFormat="1" ht="15">
      <c r="A6" s="95"/>
    </row>
    <row r="7" spans="1:10" s="96" customFormat="1" ht="15" customHeight="1">
      <c r="A7" s="235" t="s">
        <v>125</v>
      </c>
      <c r="B7" s="235"/>
      <c r="C7" s="235"/>
      <c r="D7" s="235"/>
      <c r="E7" s="235"/>
      <c r="F7" s="235"/>
      <c r="G7" s="235"/>
      <c r="H7" s="235"/>
      <c r="I7" s="235"/>
      <c r="J7" s="235"/>
    </row>
    <row r="8" spans="1:10" s="96" customFormat="1" ht="15" customHeight="1">
      <c r="A8" s="235"/>
      <c r="B8" s="235"/>
      <c r="C8" s="235"/>
      <c r="D8" s="235"/>
      <c r="E8" s="235"/>
      <c r="F8" s="235"/>
      <c r="G8" s="235"/>
      <c r="H8" s="235"/>
      <c r="I8" s="235"/>
      <c r="J8" s="235"/>
    </row>
    <row r="9" spans="1:10" s="96" customFormat="1" ht="15" customHeight="1">
      <c r="A9" s="235"/>
      <c r="B9" s="235"/>
      <c r="C9" s="235"/>
      <c r="D9" s="235"/>
      <c r="E9" s="235"/>
      <c r="F9" s="235"/>
      <c r="G9" s="235"/>
      <c r="H9" s="235"/>
      <c r="I9" s="235"/>
      <c r="J9" s="235"/>
    </row>
    <row r="10" spans="1:10" s="96" customFormat="1" ht="15" customHeight="1">
      <c r="A10" s="235"/>
      <c r="B10" s="235"/>
      <c r="C10" s="235"/>
      <c r="D10" s="235"/>
      <c r="E10" s="235"/>
      <c r="F10" s="235"/>
      <c r="G10" s="235"/>
      <c r="H10" s="235"/>
      <c r="I10" s="235"/>
      <c r="J10" s="235"/>
    </row>
    <row r="11" spans="1:10" s="96" customFormat="1" ht="50.25" customHeight="1">
      <c r="A11" s="235"/>
      <c r="B11" s="235"/>
      <c r="C11" s="235"/>
      <c r="D11" s="235"/>
      <c r="E11" s="235"/>
      <c r="F11" s="235"/>
      <c r="G11" s="235"/>
      <c r="H11" s="235"/>
      <c r="I11" s="235"/>
      <c r="J11" s="235"/>
    </row>
    <row r="12" spans="1:10" s="96" customFormat="1" ht="8.25" customHeight="1"/>
    <row r="13" spans="1:10" s="96" customFormat="1" ht="15" customHeight="1">
      <c r="A13" s="235" t="s">
        <v>126</v>
      </c>
      <c r="B13" s="235"/>
      <c r="C13" s="235"/>
      <c r="D13" s="235"/>
      <c r="E13" s="235"/>
      <c r="F13" s="235"/>
      <c r="G13" s="235"/>
      <c r="H13" s="235"/>
      <c r="I13" s="235"/>
      <c r="J13" s="235"/>
    </row>
    <row r="14" spans="1:10" s="96" customFormat="1" ht="15" customHeight="1">
      <c r="A14" s="235"/>
      <c r="B14" s="235"/>
      <c r="C14" s="235"/>
      <c r="D14" s="235"/>
      <c r="E14" s="235"/>
      <c r="F14" s="235"/>
      <c r="G14" s="235"/>
      <c r="H14" s="235"/>
      <c r="I14" s="235"/>
      <c r="J14" s="235"/>
    </row>
    <row r="15" spans="1:10" s="96" customFormat="1" ht="48" customHeight="1">
      <c r="A15" s="235"/>
      <c r="B15" s="235"/>
      <c r="C15" s="235"/>
      <c r="D15" s="235"/>
      <c r="E15" s="235"/>
      <c r="F15" s="235"/>
      <c r="G15" s="235"/>
      <c r="H15" s="235"/>
      <c r="I15" s="235"/>
      <c r="J15" s="235"/>
    </row>
    <row r="16" spans="1:10" s="96" customFormat="1" ht="15"/>
    <row r="17" spans="1:10" s="96" customFormat="1" ht="15">
      <c r="A17" s="142" t="s">
        <v>80</v>
      </c>
    </row>
    <row r="18" spans="1:10" s="96" customFormat="1" ht="15">
      <c r="A18" s="142"/>
    </row>
    <row r="19" spans="1:10" s="96" customFormat="1" ht="15" customHeight="1">
      <c r="A19" s="95" t="s">
        <v>127</v>
      </c>
      <c r="B19" s="175"/>
      <c r="C19" s="175"/>
      <c r="D19" s="175"/>
      <c r="E19" s="175"/>
      <c r="F19" s="175"/>
      <c r="G19" s="175"/>
      <c r="H19" s="175"/>
      <c r="I19" s="175"/>
      <c r="J19" s="175"/>
    </row>
    <row r="20" spans="1:10" s="96" customFormat="1" ht="12" customHeight="1">
      <c r="A20" s="95"/>
      <c r="B20" s="175"/>
      <c r="C20" s="175"/>
      <c r="D20" s="175"/>
      <c r="E20" s="175"/>
      <c r="F20" s="175"/>
      <c r="G20" s="175"/>
      <c r="H20" s="175"/>
      <c r="I20" s="175"/>
      <c r="J20" s="175"/>
    </row>
    <row r="21" spans="1:10" s="96" customFormat="1" ht="15" customHeight="1">
      <c r="A21" s="235" t="s">
        <v>132</v>
      </c>
      <c r="B21" s="235"/>
      <c r="C21" s="235"/>
      <c r="D21" s="235"/>
      <c r="E21" s="235"/>
      <c r="F21" s="235"/>
      <c r="G21" s="235"/>
      <c r="H21" s="235"/>
      <c r="I21" s="235"/>
      <c r="J21" s="235"/>
    </row>
    <row r="22" spans="1:10" s="96" customFormat="1" ht="15" customHeight="1">
      <c r="A22" s="235"/>
      <c r="B22" s="235"/>
      <c r="C22" s="235"/>
      <c r="D22" s="235"/>
      <c r="E22" s="235"/>
      <c r="F22" s="235"/>
      <c r="G22" s="235"/>
      <c r="H22" s="235"/>
      <c r="I22" s="235"/>
      <c r="J22" s="235"/>
    </row>
    <row r="23" spans="1:10" s="96" customFormat="1" ht="15" customHeight="1">
      <c r="A23" s="235"/>
      <c r="B23" s="235"/>
      <c r="C23" s="235"/>
      <c r="D23" s="235"/>
      <c r="E23" s="235"/>
      <c r="F23" s="235"/>
      <c r="G23" s="235"/>
      <c r="H23" s="235"/>
      <c r="I23" s="235"/>
      <c r="J23" s="235"/>
    </row>
    <row r="24" spans="1:10" s="96" customFormat="1" ht="15" customHeight="1">
      <c r="A24" s="235"/>
      <c r="B24" s="235"/>
      <c r="C24" s="235"/>
      <c r="D24" s="235"/>
      <c r="E24" s="235"/>
      <c r="F24" s="235"/>
      <c r="G24" s="235"/>
      <c r="H24" s="235"/>
      <c r="I24" s="235"/>
      <c r="J24" s="235"/>
    </row>
    <row r="25" spans="1:10" s="96" customFormat="1" ht="15" customHeight="1">
      <c r="A25" s="235"/>
      <c r="B25" s="235"/>
      <c r="C25" s="235"/>
      <c r="D25" s="235"/>
      <c r="E25" s="235"/>
      <c r="F25" s="235"/>
      <c r="G25" s="235"/>
      <c r="H25" s="235"/>
      <c r="I25" s="235"/>
      <c r="J25" s="235"/>
    </row>
    <row r="26" spans="1:10" s="96" customFormat="1" ht="77.25" customHeight="1">
      <c r="A26" s="235"/>
      <c r="B26" s="235"/>
      <c r="C26" s="235"/>
      <c r="D26" s="235"/>
      <c r="E26" s="235"/>
      <c r="F26" s="235"/>
      <c r="G26" s="235"/>
      <c r="H26" s="235"/>
      <c r="I26" s="235"/>
      <c r="J26" s="235"/>
    </row>
    <row r="27" spans="1:10" s="96" customFormat="1" ht="15" customHeight="1">
      <c r="A27" s="175"/>
      <c r="B27" s="175"/>
      <c r="C27" s="175"/>
      <c r="D27" s="175"/>
      <c r="E27" s="175"/>
      <c r="F27" s="175"/>
      <c r="G27" s="175"/>
      <c r="H27" s="175"/>
      <c r="I27" s="175"/>
      <c r="J27" s="175"/>
    </row>
    <row r="28" spans="1:10" s="96" customFormat="1" ht="15">
      <c r="A28" s="95" t="s">
        <v>133</v>
      </c>
    </row>
    <row r="29" spans="1:10" s="96" customFormat="1" ht="9.9499999999999993" customHeight="1"/>
    <row r="30" spans="1:10" s="96" customFormat="1" ht="15" customHeight="1">
      <c r="A30" s="235" t="s">
        <v>112</v>
      </c>
      <c r="B30" s="235"/>
      <c r="C30" s="235"/>
      <c r="D30" s="235"/>
      <c r="E30" s="235"/>
      <c r="F30" s="235"/>
      <c r="G30" s="235"/>
      <c r="H30" s="235"/>
      <c r="I30" s="235"/>
      <c r="J30" s="235"/>
    </row>
    <row r="31" spans="1:10" s="96" customFormat="1" ht="15" customHeight="1">
      <c r="A31" s="235"/>
      <c r="B31" s="235"/>
      <c r="C31" s="235"/>
      <c r="D31" s="235"/>
      <c r="E31" s="235"/>
      <c r="F31" s="235"/>
      <c r="G31" s="235"/>
      <c r="H31" s="235"/>
      <c r="I31" s="235"/>
      <c r="J31" s="235"/>
    </row>
    <row r="32" spans="1:10" s="96" customFormat="1" ht="15" customHeight="1">
      <c r="A32" s="235"/>
      <c r="B32" s="235"/>
      <c r="C32" s="235"/>
      <c r="D32" s="235"/>
      <c r="E32" s="235"/>
      <c r="F32" s="235"/>
      <c r="G32" s="235"/>
      <c r="H32" s="235"/>
      <c r="I32" s="235"/>
      <c r="J32" s="235"/>
    </row>
    <row r="33" spans="1:10" s="96" customFormat="1" ht="15" customHeight="1">
      <c r="A33" s="235"/>
      <c r="B33" s="235"/>
      <c r="C33" s="235"/>
      <c r="D33" s="235"/>
      <c r="E33" s="235"/>
      <c r="F33" s="235"/>
      <c r="G33" s="235"/>
      <c r="H33" s="235"/>
      <c r="I33" s="235"/>
      <c r="J33" s="235"/>
    </row>
    <row r="34" spans="1:10" s="96" customFormat="1" ht="15" customHeight="1">
      <c r="A34" s="235"/>
      <c r="B34" s="235"/>
      <c r="C34" s="235"/>
      <c r="D34" s="235"/>
      <c r="E34" s="235"/>
      <c r="F34" s="235"/>
      <c r="G34" s="235"/>
      <c r="H34" s="235"/>
      <c r="I34" s="235"/>
      <c r="J34" s="235"/>
    </row>
    <row r="35" spans="1:10" s="96" customFormat="1" ht="15" customHeight="1">
      <c r="A35" s="235"/>
      <c r="B35" s="235"/>
      <c r="C35" s="235"/>
      <c r="D35" s="235"/>
      <c r="E35" s="235"/>
      <c r="F35" s="235"/>
      <c r="G35" s="235"/>
      <c r="H35" s="235"/>
      <c r="I35" s="235"/>
      <c r="J35" s="235"/>
    </row>
    <row r="36" spans="1:10" s="96" customFormat="1" ht="15" customHeight="1">
      <c r="A36" s="235"/>
      <c r="B36" s="235"/>
      <c r="C36" s="235"/>
      <c r="D36" s="235"/>
      <c r="E36" s="235"/>
      <c r="F36" s="235"/>
      <c r="G36" s="235"/>
      <c r="H36" s="235"/>
      <c r="I36" s="235"/>
      <c r="J36" s="235"/>
    </row>
    <row r="37" spans="1:10" s="96" customFormat="1" ht="15" customHeight="1">
      <c r="A37" s="235"/>
      <c r="B37" s="235"/>
      <c r="C37" s="235"/>
      <c r="D37" s="235"/>
      <c r="E37" s="235"/>
      <c r="F37" s="235"/>
      <c r="G37" s="235"/>
      <c r="H37" s="235"/>
      <c r="I37" s="235"/>
      <c r="J37" s="235"/>
    </row>
    <row r="38" spans="1:10" s="96" customFormat="1" ht="60" customHeight="1">
      <c r="A38" s="235"/>
      <c r="B38" s="235"/>
      <c r="C38" s="235"/>
      <c r="D38" s="235"/>
      <c r="E38" s="235"/>
      <c r="F38" s="235"/>
      <c r="G38" s="235"/>
      <c r="H38" s="235"/>
      <c r="I38" s="235"/>
      <c r="J38" s="235"/>
    </row>
    <row r="39" spans="1:10" s="96" customFormat="1" ht="15"/>
    <row r="40" spans="1:10" s="96" customFormat="1" ht="15">
      <c r="A40" s="95" t="s">
        <v>136</v>
      </c>
    </row>
    <row r="41" spans="1:10" s="96" customFormat="1" ht="9.75" customHeight="1"/>
    <row r="42" spans="1:10" s="96" customFormat="1" ht="15" customHeight="1">
      <c r="A42" s="235" t="s">
        <v>139</v>
      </c>
      <c r="B42" s="235"/>
      <c r="C42" s="235"/>
      <c r="D42" s="235"/>
      <c r="E42" s="235"/>
      <c r="F42" s="235"/>
      <c r="G42" s="235"/>
      <c r="H42" s="235"/>
      <c r="I42" s="235"/>
      <c r="J42" s="235"/>
    </row>
    <row r="43" spans="1:10" s="96" customFormat="1" ht="15" customHeight="1">
      <c r="A43" s="235"/>
      <c r="B43" s="235"/>
      <c r="C43" s="235"/>
      <c r="D43" s="235"/>
      <c r="E43" s="235"/>
      <c r="F43" s="235"/>
      <c r="G43" s="235"/>
      <c r="H43" s="235"/>
      <c r="I43" s="235"/>
      <c r="J43" s="235"/>
    </row>
    <row r="44" spans="1:10" s="96" customFormat="1" ht="15" customHeight="1">
      <c r="A44" s="235"/>
      <c r="B44" s="235"/>
      <c r="C44" s="235"/>
      <c r="D44" s="235"/>
      <c r="E44" s="235"/>
      <c r="F44" s="235"/>
      <c r="G44" s="235"/>
      <c r="H44" s="235"/>
      <c r="I44" s="235"/>
      <c r="J44" s="235"/>
    </row>
    <row r="45" spans="1:10" s="96" customFormat="1" ht="15" customHeight="1">
      <c r="A45" s="235"/>
      <c r="B45" s="235"/>
      <c r="C45" s="235"/>
      <c r="D45" s="235"/>
      <c r="E45" s="235"/>
      <c r="F45" s="235"/>
      <c r="G45" s="235"/>
      <c r="H45" s="235"/>
      <c r="I45" s="235"/>
      <c r="J45" s="235"/>
    </row>
    <row r="46" spans="1:10" s="96" customFormat="1" ht="15" customHeight="1">
      <c r="A46" s="235"/>
      <c r="B46" s="235"/>
      <c r="C46" s="235"/>
      <c r="D46" s="235"/>
      <c r="E46" s="235"/>
      <c r="F46" s="235"/>
      <c r="G46" s="235"/>
      <c r="H46" s="235"/>
      <c r="I46" s="235"/>
      <c r="J46" s="235"/>
    </row>
    <row r="47" spans="1:10" s="96" customFormat="1" ht="51" customHeight="1">
      <c r="A47" s="235"/>
      <c r="B47" s="235"/>
      <c r="C47" s="235"/>
      <c r="D47" s="235"/>
      <c r="E47" s="235"/>
      <c r="F47" s="235"/>
      <c r="G47" s="235"/>
      <c r="H47" s="235"/>
      <c r="I47" s="235"/>
      <c r="J47" s="235"/>
    </row>
    <row r="48" spans="1:10" s="96" customFormat="1" ht="15" customHeight="1">
      <c r="A48" s="175"/>
      <c r="B48" s="175"/>
      <c r="C48" s="175"/>
      <c r="D48" s="175"/>
      <c r="E48" s="175"/>
      <c r="F48" s="175"/>
      <c r="G48" s="175"/>
      <c r="H48" s="175"/>
      <c r="I48" s="175"/>
      <c r="J48" s="175"/>
    </row>
    <row r="49" spans="1:10" s="96" customFormat="1" ht="15">
      <c r="A49" s="95" t="s">
        <v>137</v>
      </c>
    </row>
    <row r="50" spans="1:10" s="96" customFormat="1" ht="9.9499999999999993" customHeight="1"/>
    <row r="51" spans="1:10" s="96" customFormat="1" ht="15" customHeight="1">
      <c r="A51" s="235" t="s">
        <v>113</v>
      </c>
      <c r="B51" s="235"/>
      <c r="C51" s="235"/>
      <c r="D51" s="235"/>
      <c r="E51" s="235"/>
      <c r="F51" s="235"/>
      <c r="G51" s="235"/>
      <c r="H51" s="235"/>
      <c r="I51" s="235"/>
      <c r="J51" s="235"/>
    </row>
    <row r="52" spans="1:10" s="96" customFormat="1" ht="15" customHeight="1">
      <c r="A52" s="235"/>
      <c r="B52" s="235"/>
      <c r="C52" s="235"/>
      <c r="D52" s="235"/>
      <c r="E52" s="235"/>
      <c r="F52" s="235"/>
      <c r="G52" s="235"/>
      <c r="H52" s="235"/>
      <c r="I52" s="235"/>
      <c r="J52" s="235"/>
    </row>
    <row r="53" spans="1:10" s="96" customFormat="1" ht="15" customHeight="1">
      <c r="A53" s="235"/>
      <c r="B53" s="235"/>
      <c r="C53" s="235"/>
      <c r="D53" s="235"/>
      <c r="E53" s="235"/>
      <c r="F53" s="235"/>
      <c r="G53" s="235"/>
      <c r="H53" s="235"/>
      <c r="I53" s="235"/>
      <c r="J53" s="235"/>
    </row>
    <row r="54" spans="1:10" s="96" customFormat="1" ht="15" customHeight="1">
      <c r="A54" s="235"/>
      <c r="B54" s="235"/>
      <c r="C54" s="235"/>
      <c r="D54" s="235"/>
      <c r="E54" s="235"/>
      <c r="F54" s="235"/>
      <c r="G54" s="235"/>
      <c r="H54" s="235"/>
      <c r="I54" s="235"/>
      <c r="J54" s="235"/>
    </row>
    <row r="55" spans="1:10" s="96" customFormat="1" ht="15" customHeight="1">
      <c r="A55" s="235"/>
      <c r="B55" s="235"/>
      <c r="C55" s="235"/>
      <c r="D55" s="235"/>
      <c r="E55" s="235"/>
      <c r="F55" s="235"/>
      <c r="G55" s="235"/>
      <c r="H55" s="235"/>
      <c r="I55" s="235"/>
      <c r="J55" s="235"/>
    </row>
    <row r="56" spans="1:10" s="96" customFormat="1" ht="23.25" customHeight="1">
      <c r="A56" s="235"/>
      <c r="B56" s="235"/>
      <c r="C56" s="235"/>
      <c r="D56" s="235"/>
      <c r="E56" s="235"/>
      <c r="F56" s="235"/>
      <c r="G56" s="235"/>
      <c r="H56" s="235"/>
      <c r="I56" s="235"/>
      <c r="J56" s="235"/>
    </row>
    <row r="57" spans="1:10" s="96" customFormat="1" ht="15"/>
    <row r="58" spans="1:10" s="96" customFormat="1" ht="15">
      <c r="A58" s="95" t="s">
        <v>140</v>
      </c>
    </row>
    <row r="59" spans="1:10" s="96" customFormat="1" ht="9.9499999999999993" customHeight="1"/>
    <row r="60" spans="1:10" s="96" customFormat="1" ht="15" customHeight="1">
      <c r="A60" s="235" t="s">
        <v>116</v>
      </c>
      <c r="B60" s="235"/>
      <c r="C60" s="235"/>
      <c r="D60" s="235"/>
      <c r="E60" s="235"/>
      <c r="F60" s="235"/>
      <c r="G60" s="235"/>
      <c r="H60" s="235"/>
      <c r="I60" s="235"/>
      <c r="J60" s="235"/>
    </row>
    <row r="61" spans="1:10" s="96" customFormat="1" ht="15" customHeight="1">
      <c r="A61" s="235"/>
      <c r="B61" s="235"/>
      <c r="C61" s="235"/>
      <c r="D61" s="235"/>
      <c r="E61" s="235"/>
      <c r="F61" s="235"/>
      <c r="G61" s="235"/>
      <c r="H61" s="235"/>
      <c r="I61" s="235"/>
      <c r="J61" s="235"/>
    </row>
    <row r="62" spans="1:10" s="96" customFormat="1" ht="15" customHeight="1">
      <c r="A62" s="235"/>
      <c r="B62" s="235"/>
      <c r="C62" s="235"/>
      <c r="D62" s="235"/>
      <c r="E62" s="235"/>
      <c r="F62" s="235"/>
      <c r="G62" s="235"/>
      <c r="H62" s="235"/>
      <c r="I62" s="235"/>
      <c r="J62" s="235"/>
    </row>
    <row r="63" spans="1:10" s="96" customFormat="1" ht="15" customHeight="1">
      <c r="A63" s="175"/>
      <c r="B63" s="175"/>
      <c r="C63" s="175"/>
      <c r="D63" s="175"/>
      <c r="E63" s="175"/>
      <c r="F63" s="175"/>
      <c r="G63" s="175"/>
      <c r="H63" s="175"/>
      <c r="I63" s="175"/>
      <c r="J63" s="175"/>
    </row>
    <row r="64" spans="1:10" s="96" customFormat="1" ht="15">
      <c r="A64" s="141" t="s">
        <v>78</v>
      </c>
    </row>
    <row r="65" spans="1:10" s="96" customFormat="1" ht="15"/>
    <row r="66" spans="1:10" s="96" customFormat="1" ht="15" customHeight="1">
      <c r="A66" s="235" t="s">
        <v>143</v>
      </c>
      <c r="B66" s="235"/>
      <c r="C66" s="235"/>
      <c r="D66" s="235"/>
      <c r="E66" s="235"/>
      <c r="F66" s="235"/>
      <c r="G66" s="235"/>
      <c r="H66" s="235"/>
      <c r="I66" s="235"/>
      <c r="J66" s="235"/>
    </row>
    <row r="67" spans="1:10" s="96" customFormat="1" ht="15" customHeight="1">
      <c r="A67" s="235"/>
      <c r="B67" s="235"/>
      <c r="C67" s="235"/>
      <c r="D67" s="235"/>
      <c r="E67" s="235"/>
      <c r="F67" s="235"/>
      <c r="G67" s="235"/>
      <c r="H67" s="235"/>
      <c r="I67" s="235"/>
      <c r="J67" s="235"/>
    </row>
    <row r="68" spans="1:10" s="96" customFormat="1" ht="15" customHeight="1">
      <c r="A68" s="235"/>
      <c r="B68" s="235"/>
      <c r="C68" s="235"/>
      <c r="D68" s="235"/>
      <c r="E68" s="235"/>
      <c r="F68" s="235"/>
      <c r="G68" s="235"/>
      <c r="H68" s="235"/>
      <c r="I68" s="235"/>
      <c r="J68" s="235"/>
    </row>
    <row r="69" spans="1:10" s="96" customFormat="1" ht="15">
      <c r="A69" s="140"/>
      <c r="B69" s="140"/>
      <c r="C69" s="140"/>
      <c r="D69" s="140"/>
      <c r="E69" s="140"/>
      <c r="F69" s="140"/>
      <c r="G69" s="140"/>
      <c r="H69" s="140"/>
      <c r="I69" s="140"/>
      <c r="J69" s="140"/>
    </row>
    <row r="70" spans="1:10" s="96" customFormat="1" ht="16.5" customHeight="1">
      <c r="A70" s="235" t="s">
        <v>110</v>
      </c>
      <c r="B70" s="235"/>
      <c r="C70" s="235"/>
      <c r="D70" s="235"/>
      <c r="E70" s="235"/>
      <c r="F70" s="235"/>
      <c r="G70" s="235"/>
      <c r="H70" s="235"/>
      <c r="I70" s="235"/>
      <c r="J70" s="235"/>
    </row>
    <row r="71" spans="1:10" s="96" customFormat="1" ht="18.75" customHeight="1">
      <c r="A71" s="235"/>
      <c r="B71" s="235"/>
      <c r="C71" s="235"/>
      <c r="D71" s="235"/>
      <c r="E71" s="235"/>
      <c r="F71" s="235"/>
      <c r="G71" s="235"/>
      <c r="H71" s="235"/>
      <c r="I71" s="235"/>
      <c r="J71" s="235"/>
    </row>
    <row r="72" spans="1:10" s="96" customFormat="1" ht="15">
      <c r="A72" s="140"/>
      <c r="B72" s="140"/>
      <c r="C72" s="140"/>
      <c r="D72" s="140"/>
      <c r="E72" s="140"/>
      <c r="F72" s="140"/>
      <c r="G72" s="140"/>
      <c r="H72" s="140"/>
      <c r="I72" s="140"/>
      <c r="J72" s="140"/>
    </row>
    <row r="73" spans="1:10" s="96" customFormat="1" ht="15" customHeight="1">
      <c r="A73" s="235" t="s">
        <v>144</v>
      </c>
      <c r="B73" s="235"/>
      <c r="C73" s="235"/>
      <c r="D73" s="235"/>
      <c r="E73" s="235"/>
      <c r="F73" s="235"/>
      <c r="G73" s="235"/>
      <c r="H73" s="235"/>
      <c r="I73" s="235"/>
      <c r="J73" s="235"/>
    </row>
    <row r="74" spans="1:10" s="96" customFormat="1" ht="15" customHeight="1">
      <c r="A74" s="235"/>
      <c r="B74" s="235"/>
      <c r="C74" s="235"/>
      <c r="D74" s="235"/>
      <c r="E74" s="235"/>
      <c r="F74" s="235"/>
      <c r="G74" s="235"/>
      <c r="H74" s="235"/>
      <c r="I74" s="235"/>
      <c r="J74" s="235"/>
    </row>
    <row r="75" spans="1:10" s="96" customFormat="1" ht="15.75" customHeight="1">
      <c r="A75" s="140"/>
      <c r="B75" s="140"/>
      <c r="C75" s="140"/>
      <c r="D75" s="140"/>
      <c r="E75" s="140"/>
      <c r="F75" s="140"/>
      <c r="G75" s="140"/>
      <c r="H75" s="140"/>
      <c r="I75" s="140"/>
      <c r="J75" s="140"/>
    </row>
    <row r="76" spans="1:10" s="96" customFormat="1" ht="15" customHeight="1">
      <c r="A76" s="235" t="s">
        <v>114</v>
      </c>
      <c r="B76" s="235"/>
      <c r="C76" s="235"/>
      <c r="D76" s="235"/>
      <c r="E76" s="235"/>
      <c r="F76" s="235"/>
      <c r="G76" s="235"/>
      <c r="H76" s="235"/>
      <c r="I76" s="235"/>
      <c r="J76" s="235"/>
    </row>
    <row r="77" spans="1:10" s="96" customFormat="1" ht="49.5" customHeight="1">
      <c r="A77" s="235"/>
      <c r="B77" s="235"/>
      <c r="C77" s="235"/>
      <c r="D77" s="235"/>
      <c r="E77" s="235"/>
      <c r="F77" s="235"/>
      <c r="G77" s="235"/>
      <c r="H77" s="235"/>
      <c r="I77" s="235"/>
      <c r="J77" s="235"/>
    </row>
    <row r="78" spans="1:10" ht="15">
      <c r="A78" s="96"/>
    </row>
    <row r="79" spans="1:10" ht="18.75">
      <c r="A79" s="238" t="s">
        <v>70</v>
      </c>
      <c r="B79" s="238"/>
      <c r="C79" s="238"/>
      <c r="D79" s="238"/>
      <c r="E79" s="238"/>
      <c r="F79" s="238"/>
      <c r="G79" s="238"/>
      <c r="H79" s="238"/>
      <c r="I79" s="238"/>
      <c r="J79" s="238"/>
    </row>
    <row r="80" spans="1:10" ht="15">
      <c r="A80" s="96"/>
    </row>
    <row r="81" spans="1:10" ht="18.75">
      <c r="A81" s="239" t="s">
        <v>69</v>
      </c>
      <c r="B81" s="239"/>
      <c r="C81" s="239"/>
      <c r="D81" s="239"/>
      <c r="E81" s="239"/>
      <c r="F81" s="239"/>
      <c r="G81" s="239"/>
      <c r="H81" s="239"/>
      <c r="I81" s="239"/>
      <c r="J81" s="239"/>
    </row>
    <row r="82" spans="1:10" ht="15">
      <c r="A82" s="96"/>
    </row>
    <row r="83" spans="1:10" ht="15">
      <c r="A83" s="96"/>
    </row>
    <row r="84" spans="1:10" ht="15">
      <c r="A84" s="96"/>
    </row>
    <row r="85" spans="1:10" ht="15">
      <c r="A85" s="96"/>
    </row>
    <row r="86" spans="1:10" ht="15">
      <c r="A86" s="96"/>
    </row>
    <row r="87" spans="1:10" ht="15">
      <c r="A87" s="96"/>
    </row>
    <row r="88" spans="1:10" ht="15">
      <c r="A88" s="96"/>
    </row>
    <row r="89" spans="1:10" ht="15">
      <c r="A89" s="96"/>
    </row>
    <row r="90" spans="1:10" ht="15">
      <c r="A90" s="96"/>
    </row>
    <row r="91" spans="1:10" ht="15">
      <c r="A91" s="96"/>
    </row>
    <row r="92" spans="1:10" ht="15">
      <c r="A92" s="96"/>
    </row>
    <row r="93" spans="1:10" ht="15">
      <c r="A93" s="96"/>
    </row>
  </sheetData>
  <mergeCells count="16">
    <mergeCell ref="A76:J77"/>
    <mergeCell ref="A79:J79"/>
    <mergeCell ref="A81:J81"/>
    <mergeCell ref="A60:J62"/>
    <mergeCell ref="A66:J68"/>
    <mergeCell ref="A70:J71"/>
    <mergeCell ref="A73:J74"/>
    <mergeCell ref="A13:J15"/>
    <mergeCell ref="A30:J38"/>
    <mergeCell ref="A51:J56"/>
    <mergeCell ref="A1:J1"/>
    <mergeCell ref="A2:J2"/>
    <mergeCell ref="A3:J3"/>
    <mergeCell ref="A7:J11"/>
    <mergeCell ref="A42:J47"/>
    <mergeCell ref="A21:J26"/>
  </mergeCells>
  <hyperlinks>
    <hyperlink ref="A81" r:id="rId1" xr:uid="{00000000-0004-0000-0200-000000000000}"/>
  </hyperlinks>
  <pageMargins left="0.7" right="0.7" top="0.75" bottom="0.75" header="0.3" footer="0.3"/>
  <pageSetup scale="86" orientation="portrait" r:id="rId2"/>
  <rowBreaks count="2" manualBreakCount="2">
    <brk id="27" max="9" man="1"/>
    <brk id="57"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D1193-1224-415A-BF88-D7C568ED32F3}">
  <sheetPr>
    <tabColor rgb="FF0070C0"/>
  </sheetPr>
  <dimension ref="A1:K30"/>
  <sheetViews>
    <sheetView zoomScaleNormal="100" workbookViewId="0">
      <selection activeCell="A2" sqref="A2:K2"/>
    </sheetView>
  </sheetViews>
  <sheetFormatPr defaultColWidth="9.140625" defaultRowHeight="15"/>
  <cols>
    <col min="1" max="1" width="47.7109375" style="9" customWidth="1"/>
    <col min="2" max="2" width="11.42578125" style="9" bestFit="1" customWidth="1"/>
    <col min="3" max="5" width="11.5703125" style="9" customWidth="1"/>
    <col min="6" max="6" width="11.140625" style="9" customWidth="1"/>
    <col min="7" max="7" width="11.42578125" style="9" bestFit="1" customWidth="1"/>
    <col min="8" max="10" width="11.5703125" style="9" customWidth="1"/>
    <col min="11" max="11" width="11.140625" style="9" customWidth="1"/>
    <col min="12" max="16384" width="9.140625" style="9"/>
  </cols>
  <sheetData>
    <row r="1" spans="1:11" ht="20.25" customHeight="1">
      <c r="A1" s="278" t="s">
        <v>39</v>
      </c>
      <c r="B1" s="278"/>
      <c r="C1" s="278"/>
      <c r="D1" s="278"/>
      <c r="E1" s="278"/>
      <c r="F1" s="278"/>
      <c r="G1" s="278"/>
      <c r="H1" s="278"/>
      <c r="I1" s="278"/>
      <c r="J1" s="278"/>
      <c r="K1" s="278"/>
    </row>
    <row r="2" spans="1:11" ht="20.25">
      <c r="A2" s="278" t="s">
        <v>165</v>
      </c>
      <c r="B2" s="278"/>
      <c r="C2" s="278"/>
      <c r="D2" s="278"/>
      <c r="E2" s="278"/>
      <c r="F2" s="278"/>
      <c r="G2" s="278"/>
      <c r="H2" s="278"/>
      <c r="I2" s="278"/>
      <c r="J2" s="278"/>
      <c r="K2" s="278"/>
    </row>
    <row r="3" spans="1:11" ht="21" thickBot="1">
      <c r="A3" s="287" t="s">
        <v>52</v>
      </c>
      <c r="B3" s="287"/>
      <c r="C3" s="287"/>
      <c r="D3" s="287"/>
      <c r="E3" s="287"/>
      <c r="F3" s="287"/>
      <c r="G3" s="287"/>
      <c r="H3" s="287"/>
      <c r="I3" s="287"/>
      <c r="J3" s="287"/>
      <c r="K3" s="287"/>
    </row>
    <row r="4" spans="1:11">
      <c r="A4" s="47"/>
      <c r="B4" s="47"/>
      <c r="C4" s="47"/>
      <c r="D4" s="47"/>
      <c r="E4" s="53"/>
      <c r="F4" s="47"/>
      <c r="G4" s="47"/>
      <c r="H4" s="47"/>
      <c r="I4" s="47"/>
      <c r="J4" s="53"/>
      <c r="K4" s="47"/>
    </row>
    <row r="5" spans="1:11" ht="18.75">
      <c r="A5" s="179" t="s">
        <v>72</v>
      </c>
      <c r="B5" s="179"/>
      <c r="C5" s="179"/>
      <c r="D5" s="179"/>
      <c r="E5" s="179"/>
      <c r="F5" s="179"/>
    </row>
    <row r="6" spans="1:11">
      <c r="A6" s="50"/>
      <c r="B6" s="53"/>
      <c r="C6" s="53"/>
      <c r="D6" s="53"/>
      <c r="E6" s="53"/>
      <c r="F6" s="47"/>
      <c r="G6" s="53"/>
      <c r="H6" s="53"/>
      <c r="I6" s="53"/>
      <c r="J6" s="53"/>
      <c r="K6" s="47"/>
    </row>
    <row r="7" spans="1:11" ht="31.5" customHeight="1">
      <c r="A7" s="47"/>
      <c r="B7" s="61">
        <f>'2. Proposed Usage'!A11</f>
        <v>0</v>
      </c>
      <c r="C7" s="61">
        <f>'2. Proposed Usage'!A12</f>
        <v>0</v>
      </c>
      <c r="D7" s="61">
        <f>'2. Proposed Usage'!A13</f>
        <v>0</v>
      </c>
      <c r="E7" s="61">
        <f>'2. Proposed Usage'!A14</f>
        <v>0</v>
      </c>
      <c r="F7" s="61">
        <f>'2. Proposed Usage'!A15</f>
        <v>0</v>
      </c>
      <c r="G7" s="61">
        <f>'2. Proposed Usage'!A16</f>
        <v>0</v>
      </c>
      <c r="H7" s="61">
        <f>'2. Proposed Usage'!A17</f>
        <v>0</v>
      </c>
      <c r="I7" s="61">
        <f>'2. Proposed Usage'!A18</f>
        <v>0</v>
      </c>
      <c r="J7" s="61">
        <f>'2. Proposed Usage'!A19</f>
        <v>0</v>
      </c>
      <c r="K7" s="61">
        <f>'2. Proposed Usage'!A20</f>
        <v>0</v>
      </c>
    </row>
    <row r="8" spans="1:11">
      <c r="A8" s="47"/>
      <c r="B8" s="53"/>
      <c r="C8" s="53"/>
      <c r="D8" s="53"/>
      <c r="E8" s="53"/>
      <c r="F8" s="53"/>
      <c r="G8" s="53"/>
      <c r="H8" s="53"/>
      <c r="I8" s="53"/>
      <c r="J8" s="53"/>
      <c r="K8" s="53"/>
    </row>
    <row r="9" spans="1:11">
      <c r="A9" s="50" t="s">
        <v>51</v>
      </c>
      <c r="B9" s="55" t="e">
        <f>+'Expense Summary'!D27</f>
        <v>#DIV/0!</v>
      </c>
      <c r="C9" s="55" t="e">
        <f>+'Expense Summary'!E27</f>
        <v>#DIV/0!</v>
      </c>
      <c r="D9" s="55" t="e">
        <f>+'Expense Summary'!F27</f>
        <v>#DIV/0!</v>
      </c>
      <c r="E9" s="55" t="e">
        <f>+'Expense Summary'!G27</f>
        <v>#DIV/0!</v>
      </c>
      <c r="F9" s="55" t="e">
        <f>+'Expense Summary'!H27</f>
        <v>#DIV/0!</v>
      </c>
      <c r="G9" s="55" t="e">
        <f>+'Expense Summary'!I27</f>
        <v>#DIV/0!</v>
      </c>
      <c r="H9" s="55" t="e">
        <f>+'Expense Summary'!J27</f>
        <v>#DIV/0!</v>
      </c>
      <c r="I9" s="55" t="e">
        <f>+'Expense Summary'!K27</f>
        <v>#DIV/0!</v>
      </c>
      <c r="J9" s="55" t="e">
        <f>+'Expense Summary'!L27</f>
        <v>#DIV/0!</v>
      </c>
      <c r="K9" s="55" t="e">
        <f>+'Expense Summary'!M27</f>
        <v>#DIV/0!</v>
      </c>
    </row>
    <row r="10" spans="1:11">
      <c r="A10" s="47" t="s">
        <v>105</v>
      </c>
      <c r="B10" s="55" t="e">
        <f>'Expense Summary'!D46</f>
        <v>#DIV/0!</v>
      </c>
      <c r="C10" s="55" t="e">
        <f>'Expense Summary'!E46</f>
        <v>#DIV/0!</v>
      </c>
      <c r="D10" s="55" t="e">
        <f>'Expense Summary'!F46</f>
        <v>#DIV/0!</v>
      </c>
      <c r="E10" s="55" t="e">
        <f>'Expense Summary'!G46</f>
        <v>#DIV/0!</v>
      </c>
      <c r="F10" s="55" t="e">
        <f>'Expense Summary'!H46</f>
        <v>#DIV/0!</v>
      </c>
      <c r="G10" s="55" t="e">
        <f>'Expense Summary'!I46</f>
        <v>#DIV/0!</v>
      </c>
      <c r="H10" s="55" t="e">
        <f>'Expense Summary'!J46</f>
        <v>#DIV/0!</v>
      </c>
      <c r="I10" s="55" t="e">
        <f>'Expense Summary'!K46</f>
        <v>#DIV/0!</v>
      </c>
      <c r="J10" s="55" t="e">
        <f>'Expense Summary'!L46</f>
        <v>#DIV/0!</v>
      </c>
      <c r="K10" s="55" t="e">
        <f>'Expense Summary'!M46</f>
        <v>#DIV/0!</v>
      </c>
    </row>
    <row r="11" spans="1:11">
      <c r="A11" s="47"/>
      <c r="B11" s="44"/>
      <c r="C11" s="44"/>
      <c r="D11" s="44"/>
      <c r="E11" s="44"/>
      <c r="F11" s="44"/>
      <c r="G11" s="44"/>
      <c r="H11" s="44"/>
      <c r="I11" s="44"/>
      <c r="J11" s="44"/>
      <c r="K11" s="44"/>
    </row>
    <row r="12" spans="1:11">
      <c r="A12" s="50" t="s">
        <v>25</v>
      </c>
      <c r="B12" s="43"/>
      <c r="C12" s="43"/>
      <c r="D12" s="43"/>
      <c r="E12" s="43"/>
      <c r="F12" s="43"/>
      <c r="G12" s="43"/>
      <c r="H12" s="43"/>
      <c r="I12" s="43"/>
      <c r="J12" s="43"/>
      <c r="K12" s="43"/>
    </row>
    <row r="13" spans="1:11">
      <c r="A13" s="62" t="s">
        <v>24</v>
      </c>
      <c r="B13" s="54" t="e">
        <f>ROUNDUP(B10,1)</f>
        <v>#DIV/0!</v>
      </c>
      <c r="C13" s="54" t="e">
        <f>ROUNDUP(C10,1)</f>
        <v>#DIV/0!</v>
      </c>
      <c r="D13" s="54" t="e">
        <f>ROUNDUP(D10,1)</f>
        <v>#DIV/0!</v>
      </c>
      <c r="E13" s="54" t="e">
        <f>ROUNDUP(E10,1)</f>
        <v>#DIV/0!</v>
      </c>
      <c r="F13" s="54" t="e">
        <f>ROUNDUP(F9,1)</f>
        <v>#DIV/0!</v>
      </c>
      <c r="G13" s="54" t="e">
        <f>ROUNDUP(G10,1)</f>
        <v>#DIV/0!</v>
      </c>
      <c r="H13" s="54" t="e">
        <f>ROUNDUP(H10,1)</f>
        <v>#DIV/0!</v>
      </c>
      <c r="I13" s="54" t="e">
        <f>ROUNDUP(I10,1)</f>
        <v>#DIV/0!</v>
      </c>
      <c r="J13" s="54" t="e">
        <f>ROUNDUP(J10,1)</f>
        <v>#DIV/0!</v>
      </c>
      <c r="K13" s="54" t="e">
        <f>ROUNDUP(K9,1)</f>
        <v>#DIV/0!</v>
      </c>
    </row>
    <row r="14" spans="1:11">
      <c r="A14" s="47"/>
      <c r="B14" s="56"/>
      <c r="C14" s="56"/>
      <c r="D14" s="56"/>
      <c r="E14" s="56"/>
      <c r="F14" s="56"/>
      <c r="G14" s="56"/>
      <c r="H14" s="56"/>
      <c r="I14" s="56"/>
      <c r="J14" s="56"/>
      <c r="K14" s="56"/>
    </row>
    <row r="15" spans="1:11">
      <c r="A15" s="62" t="s">
        <v>156</v>
      </c>
      <c r="B15" s="54" t="e">
        <f t="shared" ref="B15:K15" si="0">ROUND(B18,1)</f>
        <v>#DIV/0!</v>
      </c>
      <c r="C15" s="54" t="e">
        <f t="shared" si="0"/>
        <v>#DIV/0!</v>
      </c>
      <c r="D15" s="54" t="e">
        <f t="shared" si="0"/>
        <v>#DIV/0!</v>
      </c>
      <c r="E15" s="54" t="e">
        <f t="shared" si="0"/>
        <v>#DIV/0!</v>
      </c>
      <c r="F15" s="54" t="e">
        <f t="shared" si="0"/>
        <v>#DIV/0!</v>
      </c>
      <c r="G15" s="54" t="e">
        <f t="shared" si="0"/>
        <v>#DIV/0!</v>
      </c>
      <c r="H15" s="54" t="e">
        <f t="shared" si="0"/>
        <v>#DIV/0!</v>
      </c>
      <c r="I15" s="54" t="e">
        <f t="shared" si="0"/>
        <v>#DIV/0!</v>
      </c>
      <c r="J15" s="54" t="e">
        <f t="shared" si="0"/>
        <v>#DIV/0!</v>
      </c>
      <c r="K15" s="54" t="e">
        <f t="shared" si="0"/>
        <v>#DIV/0!</v>
      </c>
    </row>
    <row r="16" spans="1:11">
      <c r="A16" s="47" t="s">
        <v>157</v>
      </c>
      <c r="B16" s="57">
        <f>'2. Proposed Usage'!H27</f>
        <v>0</v>
      </c>
      <c r="C16" s="58">
        <f>'2. Proposed Usage'!H28</f>
        <v>0</v>
      </c>
      <c r="D16" s="58">
        <f>'2. Proposed Usage'!H29</f>
        <v>0</v>
      </c>
      <c r="E16" s="58">
        <f>'2. Proposed Usage'!H30</f>
        <v>0</v>
      </c>
      <c r="F16" s="59">
        <f>'2. Proposed Usage'!H31</f>
        <v>0</v>
      </c>
      <c r="G16" s="57">
        <f>'2. Proposed Usage'!H32</f>
        <v>0</v>
      </c>
      <c r="H16" s="58">
        <f>'2. Proposed Usage'!H33</f>
        <v>0</v>
      </c>
      <c r="I16" s="58">
        <f>'2. Proposed Usage'!H34</f>
        <v>0</v>
      </c>
      <c r="J16" s="58">
        <f>'2. Proposed Usage'!H35</f>
        <v>0</v>
      </c>
      <c r="K16" s="59">
        <f>'2. Proposed Usage'!H36</f>
        <v>0</v>
      </c>
    </row>
    <row r="17" spans="1:11">
      <c r="A17" s="47" t="s">
        <v>158</v>
      </c>
      <c r="B17" s="219" t="e">
        <f t="shared" ref="B17:K17" si="1">ROUNDUP(B9,1)*B16</f>
        <v>#DIV/0!</v>
      </c>
      <c r="C17" s="60" t="e">
        <f t="shared" si="1"/>
        <v>#DIV/0!</v>
      </c>
      <c r="D17" s="60" t="e">
        <f t="shared" si="1"/>
        <v>#DIV/0!</v>
      </c>
      <c r="E17" s="60" t="e">
        <f t="shared" si="1"/>
        <v>#DIV/0!</v>
      </c>
      <c r="F17" s="60" t="e">
        <f t="shared" si="1"/>
        <v>#DIV/0!</v>
      </c>
      <c r="G17" s="60" t="e">
        <f t="shared" si="1"/>
        <v>#DIV/0!</v>
      </c>
      <c r="H17" s="60" t="e">
        <f t="shared" si="1"/>
        <v>#DIV/0!</v>
      </c>
      <c r="I17" s="60" t="e">
        <f t="shared" si="1"/>
        <v>#DIV/0!</v>
      </c>
      <c r="J17" s="60" t="e">
        <f t="shared" si="1"/>
        <v>#DIV/0!</v>
      </c>
      <c r="K17" s="60" t="e">
        <f t="shared" si="1"/>
        <v>#DIV/0!</v>
      </c>
    </row>
    <row r="18" spans="1:11">
      <c r="A18" s="47" t="s">
        <v>159</v>
      </c>
      <c r="B18" s="60" t="e">
        <f t="shared" ref="B18:K18" si="2">ROUND(B9,1)+B17</f>
        <v>#DIV/0!</v>
      </c>
      <c r="C18" s="60" t="e">
        <f t="shared" si="2"/>
        <v>#DIV/0!</v>
      </c>
      <c r="D18" s="60" t="e">
        <f t="shared" si="2"/>
        <v>#DIV/0!</v>
      </c>
      <c r="E18" s="60" t="e">
        <f t="shared" si="2"/>
        <v>#DIV/0!</v>
      </c>
      <c r="F18" s="60" t="e">
        <f t="shared" si="2"/>
        <v>#DIV/0!</v>
      </c>
      <c r="G18" s="60" t="e">
        <f t="shared" si="2"/>
        <v>#DIV/0!</v>
      </c>
      <c r="H18" s="60" t="e">
        <f t="shared" si="2"/>
        <v>#DIV/0!</v>
      </c>
      <c r="I18" s="60" t="e">
        <f t="shared" si="2"/>
        <v>#DIV/0!</v>
      </c>
      <c r="J18" s="60" t="e">
        <f t="shared" si="2"/>
        <v>#DIV/0!</v>
      </c>
      <c r="K18" s="60" t="e">
        <f t="shared" si="2"/>
        <v>#DIV/0!</v>
      </c>
    </row>
    <row r="19" spans="1:11">
      <c r="A19" s="47"/>
      <c r="B19" s="47"/>
      <c r="C19" s="47"/>
      <c r="D19" s="47"/>
      <c r="E19" s="47"/>
      <c r="F19" s="47"/>
      <c r="G19" s="47"/>
      <c r="H19" s="47"/>
      <c r="I19" s="47"/>
      <c r="J19" s="47"/>
      <c r="K19" s="47"/>
    </row>
    <row r="20" spans="1:11">
      <c r="A20" s="62" t="s">
        <v>27</v>
      </c>
      <c r="B20" s="54" t="e">
        <f t="shared" ref="B20:K20" si="3">ROUND(B23,1)</f>
        <v>#DIV/0!</v>
      </c>
      <c r="C20" s="54" t="e">
        <f t="shared" si="3"/>
        <v>#DIV/0!</v>
      </c>
      <c r="D20" s="54" t="e">
        <f t="shared" si="3"/>
        <v>#DIV/0!</v>
      </c>
      <c r="E20" s="54" t="e">
        <f t="shared" si="3"/>
        <v>#DIV/0!</v>
      </c>
      <c r="F20" s="54" t="e">
        <f t="shared" si="3"/>
        <v>#DIV/0!</v>
      </c>
      <c r="G20" s="54" t="e">
        <f t="shared" si="3"/>
        <v>#DIV/0!</v>
      </c>
      <c r="H20" s="54" t="e">
        <f t="shared" si="3"/>
        <v>#DIV/0!</v>
      </c>
      <c r="I20" s="54" t="e">
        <f t="shared" si="3"/>
        <v>#DIV/0!</v>
      </c>
      <c r="J20" s="54" t="e">
        <f t="shared" si="3"/>
        <v>#DIV/0!</v>
      </c>
      <c r="K20" s="54" t="e">
        <f t="shared" si="3"/>
        <v>#DIV/0!</v>
      </c>
    </row>
    <row r="21" spans="1:11">
      <c r="A21" s="47" t="s">
        <v>141</v>
      </c>
      <c r="B21" s="57">
        <f>'2. Proposed Usage'!J27</f>
        <v>0</v>
      </c>
      <c r="C21" s="58">
        <f>'2. Proposed Usage'!J28</f>
        <v>0</v>
      </c>
      <c r="D21" s="58">
        <f>'2. Proposed Usage'!J29</f>
        <v>0</v>
      </c>
      <c r="E21" s="58">
        <f>'2. Proposed Usage'!J30</f>
        <v>0</v>
      </c>
      <c r="F21" s="59">
        <f>'2. Proposed Usage'!J31</f>
        <v>0</v>
      </c>
      <c r="G21" s="57">
        <f>'2. Proposed Usage'!J32</f>
        <v>0</v>
      </c>
      <c r="H21" s="58">
        <f>'2. Proposed Usage'!J33</f>
        <v>0</v>
      </c>
      <c r="I21" s="58">
        <f>'2. Proposed Usage'!J34</f>
        <v>0</v>
      </c>
      <c r="J21" s="58">
        <f>'2. Proposed Usage'!J35</f>
        <v>0</v>
      </c>
      <c r="K21" s="59">
        <f>'2. Proposed Usage'!J36</f>
        <v>0</v>
      </c>
    </row>
    <row r="22" spans="1:11">
      <c r="A22" s="47" t="s">
        <v>142</v>
      </c>
      <c r="B22" s="219" t="e">
        <f t="shared" ref="B22:K22" si="4">ROUNDUP(B9,1)*B21</f>
        <v>#DIV/0!</v>
      </c>
      <c r="C22" s="60" t="e">
        <f t="shared" si="4"/>
        <v>#DIV/0!</v>
      </c>
      <c r="D22" s="60" t="e">
        <f t="shared" si="4"/>
        <v>#DIV/0!</v>
      </c>
      <c r="E22" s="60" t="e">
        <f t="shared" si="4"/>
        <v>#DIV/0!</v>
      </c>
      <c r="F22" s="60" t="e">
        <f t="shared" si="4"/>
        <v>#DIV/0!</v>
      </c>
      <c r="G22" s="60" t="e">
        <f t="shared" si="4"/>
        <v>#DIV/0!</v>
      </c>
      <c r="H22" s="60" t="e">
        <f t="shared" si="4"/>
        <v>#DIV/0!</v>
      </c>
      <c r="I22" s="60" t="e">
        <f t="shared" si="4"/>
        <v>#DIV/0!</v>
      </c>
      <c r="J22" s="60" t="e">
        <f t="shared" si="4"/>
        <v>#DIV/0!</v>
      </c>
      <c r="K22" s="60" t="e">
        <f t="shared" si="4"/>
        <v>#DIV/0!</v>
      </c>
    </row>
    <row r="23" spans="1:11">
      <c r="A23" s="47" t="s">
        <v>50</v>
      </c>
      <c r="B23" s="60" t="e">
        <f t="shared" ref="B23:K23" si="5">ROUND(B9,1)+B22</f>
        <v>#DIV/0!</v>
      </c>
      <c r="C23" s="60" t="e">
        <f t="shared" si="5"/>
        <v>#DIV/0!</v>
      </c>
      <c r="D23" s="60" t="e">
        <f t="shared" si="5"/>
        <v>#DIV/0!</v>
      </c>
      <c r="E23" s="60" t="e">
        <f t="shared" si="5"/>
        <v>#DIV/0!</v>
      </c>
      <c r="F23" s="60" t="e">
        <f t="shared" si="5"/>
        <v>#DIV/0!</v>
      </c>
      <c r="G23" s="60" t="e">
        <f t="shared" si="5"/>
        <v>#DIV/0!</v>
      </c>
      <c r="H23" s="60" t="e">
        <f t="shared" si="5"/>
        <v>#DIV/0!</v>
      </c>
      <c r="I23" s="60" t="e">
        <f t="shared" si="5"/>
        <v>#DIV/0!</v>
      </c>
      <c r="J23" s="60" t="e">
        <f t="shared" si="5"/>
        <v>#DIV/0!</v>
      </c>
      <c r="K23" s="60" t="e">
        <f t="shared" si="5"/>
        <v>#DIV/0!</v>
      </c>
    </row>
    <row r="26" spans="1:11">
      <c r="A26" s="50" t="s">
        <v>37</v>
      </c>
    </row>
    <row r="28" spans="1:11" ht="18.75">
      <c r="A28" s="199" t="s">
        <v>160</v>
      </c>
    </row>
    <row r="29" spans="1:11" ht="18.75">
      <c r="A29" s="199" t="s">
        <v>130</v>
      </c>
    </row>
    <row r="30" spans="1:11" ht="18.75">
      <c r="A30" s="199" t="s">
        <v>131</v>
      </c>
    </row>
  </sheetData>
  <mergeCells count="3">
    <mergeCell ref="A1:K1"/>
    <mergeCell ref="A2:K2"/>
    <mergeCell ref="A3:K3"/>
  </mergeCells>
  <pageMargins left="0.7" right="0.7" top="0.75" bottom="0.75" header="0.3" footer="0.3"/>
  <pageSetup scale="8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I66"/>
  <sheetViews>
    <sheetView zoomScaleNormal="100" workbookViewId="0">
      <selection activeCell="A2" sqref="A2:F2"/>
    </sheetView>
  </sheetViews>
  <sheetFormatPr defaultColWidth="9.140625" defaultRowHeight="12.75"/>
  <cols>
    <col min="1" max="1" width="42.85546875" style="5" customWidth="1"/>
    <col min="2" max="3" width="14.28515625" style="5" customWidth="1"/>
    <col min="4" max="4" width="12.42578125" style="5" customWidth="1"/>
    <col min="5" max="5" width="11.85546875" style="5" bestFit="1" customWidth="1"/>
    <col min="6" max="6" width="13.42578125" style="5" bestFit="1" customWidth="1"/>
    <col min="7" max="16384" width="9.140625" style="5"/>
  </cols>
  <sheetData>
    <row r="1" spans="1:9" s="9" customFormat="1" ht="20.25">
      <c r="A1" s="278" t="s">
        <v>39</v>
      </c>
      <c r="B1" s="278"/>
      <c r="C1" s="278"/>
      <c r="D1" s="278"/>
      <c r="E1" s="278"/>
      <c r="F1" s="278"/>
    </row>
    <row r="2" spans="1:9" s="9" customFormat="1" ht="20.25">
      <c r="A2" s="278" t="s">
        <v>165</v>
      </c>
      <c r="B2" s="278"/>
      <c r="C2" s="278"/>
      <c r="D2" s="278"/>
      <c r="E2" s="278"/>
      <c r="F2" s="278"/>
    </row>
    <row r="3" spans="1:9" s="9" customFormat="1" ht="21" thickBot="1">
      <c r="A3" s="287" t="s">
        <v>26</v>
      </c>
      <c r="B3" s="287"/>
      <c r="C3" s="287"/>
      <c r="D3" s="287"/>
      <c r="E3" s="287"/>
      <c r="F3" s="287"/>
    </row>
    <row r="4" spans="1:9" ht="9.75" customHeight="1">
      <c r="A4" s="307"/>
      <c r="B4" s="307"/>
      <c r="C4" s="307"/>
      <c r="D4" s="307"/>
      <c r="E4" s="307"/>
      <c r="F4" s="307"/>
    </row>
    <row r="5" spans="1:9" ht="18.75">
      <c r="A5" s="302" t="s">
        <v>72</v>
      </c>
      <c r="B5" s="302"/>
      <c r="C5" s="302"/>
      <c r="D5" s="302"/>
      <c r="E5" s="302"/>
      <c r="F5" s="302"/>
    </row>
    <row r="6" spans="1:9" ht="18.75">
      <c r="A6" s="124"/>
      <c r="B6" s="124"/>
      <c r="C6" s="124"/>
      <c r="D6" s="124"/>
      <c r="E6" s="124"/>
      <c r="F6" s="124"/>
    </row>
    <row r="7" spans="1:9" s="9" customFormat="1" ht="15">
      <c r="B7" s="63">
        <f>'2. Proposed Usage'!A11</f>
        <v>0</v>
      </c>
      <c r="C7" s="63" t="s">
        <v>32</v>
      </c>
      <c r="D7" s="304" t="s">
        <v>30</v>
      </c>
      <c r="E7" s="305"/>
      <c r="F7" s="306"/>
    </row>
    <row r="8" spans="1:9" s="9" customFormat="1" ht="15">
      <c r="A8" s="11" t="s">
        <v>53</v>
      </c>
      <c r="B8" s="65"/>
      <c r="C8" s="65"/>
      <c r="D8" s="13" t="s">
        <v>33</v>
      </c>
      <c r="E8" s="13" t="s">
        <v>31</v>
      </c>
      <c r="F8" s="13" t="s">
        <v>1</v>
      </c>
    </row>
    <row r="9" spans="1:9" s="9" customFormat="1" ht="15">
      <c r="A9" s="9" t="s">
        <v>33</v>
      </c>
      <c r="B9" s="66" t="e">
        <f>+'Rate Summary'!B13</f>
        <v>#DIV/0!</v>
      </c>
      <c r="C9" s="66">
        <f>'2. Proposed Usage'!C27+'2. Proposed Usage'!D27</f>
        <v>0</v>
      </c>
      <c r="D9" s="220" t="e">
        <f>+B9*C9</f>
        <v>#DIV/0!</v>
      </c>
      <c r="E9" s="67"/>
      <c r="F9" s="14" t="e">
        <f>SUM(D9:E9)</f>
        <v>#DIV/0!</v>
      </c>
    </row>
    <row r="10" spans="1:9" s="9" customFormat="1" ht="15">
      <c r="A10" s="9" t="s">
        <v>156</v>
      </c>
      <c r="B10" s="66" t="e">
        <f>+'Rate Summary'!B15</f>
        <v>#DIV/0!</v>
      </c>
      <c r="C10" s="66">
        <f>'2. Proposed Usage'!E27+'2. Proposed Usage'!F27+'2. Proposed Usage'!G27</f>
        <v>0</v>
      </c>
      <c r="D10" s="220" t="e">
        <f>+B9*C10</f>
        <v>#DIV/0!</v>
      </c>
      <c r="E10" s="220" t="e">
        <f>+(B10-B9)*C10</f>
        <v>#DIV/0!</v>
      </c>
      <c r="F10" s="14" t="e">
        <f>SUM(D10:E10)</f>
        <v>#DIV/0!</v>
      </c>
      <c r="I10" s="68"/>
    </row>
    <row r="11" spans="1:9" s="9" customFormat="1" ht="15">
      <c r="A11" s="9" t="s">
        <v>29</v>
      </c>
      <c r="B11" s="66" t="e">
        <f>+'Rate Summary'!B20</f>
        <v>#DIV/0!</v>
      </c>
      <c r="C11" s="66">
        <f>'2. Proposed Usage'!I27</f>
        <v>0</v>
      </c>
      <c r="D11" s="220" t="e">
        <f>+B9*C11</f>
        <v>#DIV/0!</v>
      </c>
      <c r="E11" s="220" t="e">
        <f>+(B11-B9)*C11</f>
        <v>#DIV/0!</v>
      </c>
      <c r="F11" s="14" t="e">
        <f>SUM(D11:E11)</f>
        <v>#DIV/0!</v>
      </c>
      <c r="I11" s="68"/>
    </row>
    <row r="12" spans="1:9" s="9" customFormat="1" ht="15">
      <c r="C12" s="68">
        <f>SUM(C9:C11)-'2. Proposed Usage'!B27</f>
        <v>0</v>
      </c>
      <c r="I12" s="68"/>
    </row>
    <row r="13" spans="1:9" s="9" customFormat="1" ht="15">
      <c r="B13" s="63">
        <f>'2. Proposed Usage'!A12</f>
        <v>0</v>
      </c>
      <c r="C13" s="63" t="s">
        <v>32</v>
      </c>
      <c r="D13" s="304" t="s">
        <v>30</v>
      </c>
      <c r="E13" s="305"/>
      <c r="F13" s="306"/>
    </row>
    <row r="14" spans="1:9" s="9" customFormat="1" ht="15">
      <c r="A14" s="11" t="s">
        <v>53</v>
      </c>
      <c r="B14" s="65"/>
      <c r="C14" s="65"/>
      <c r="D14" s="13" t="s">
        <v>33</v>
      </c>
      <c r="E14" s="13" t="s">
        <v>31</v>
      </c>
      <c r="F14" s="13" t="s">
        <v>1</v>
      </c>
    </row>
    <row r="15" spans="1:9" s="9" customFormat="1" ht="15">
      <c r="A15" s="9" t="s">
        <v>33</v>
      </c>
      <c r="B15" s="66" t="e">
        <f>+'Rate Summary'!C13</f>
        <v>#DIV/0!</v>
      </c>
      <c r="C15" s="66">
        <f>+'2. Proposed Usage'!C28+'2. Proposed Usage'!D28</f>
        <v>0</v>
      </c>
      <c r="D15" s="14" t="e">
        <f>+B15*C15</f>
        <v>#DIV/0!</v>
      </c>
      <c r="E15" s="67"/>
      <c r="F15" s="14" t="e">
        <f>SUM(D15:E15)</f>
        <v>#DIV/0!</v>
      </c>
    </row>
    <row r="16" spans="1:9" s="9" customFormat="1" ht="15">
      <c r="A16" s="9" t="s">
        <v>156</v>
      </c>
      <c r="B16" s="66" t="e">
        <f>+'Rate Summary'!C15</f>
        <v>#DIV/0!</v>
      </c>
      <c r="C16" s="66">
        <f>'2. Proposed Usage'!E28+'2. Proposed Usage'!F28+'2. Proposed Usage'!G28</f>
        <v>0</v>
      </c>
      <c r="D16" s="14" t="e">
        <f>+B15*C16</f>
        <v>#DIV/0!</v>
      </c>
      <c r="E16" s="14" t="e">
        <f>+(B16-B15)*C16</f>
        <v>#DIV/0!</v>
      </c>
      <c r="F16" s="14" t="e">
        <f>SUM(D16:E16)</f>
        <v>#DIV/0!</v>
      </c>
    </row>
    <row r="17" spans="1:6" s="9" customFormat="1" ht="15">
      <c r="A17" s="9" t="s">
        <v>29</v>
      </c>
      <c r="B17" s="66" t="e">
        <f>+'Rate Summary'!C20</f>
        <v>#DIV/0!</v>
      </c>
      <c r="C17" s="66">
        <f>+'2. Proposed Usage'!I28</f>
        <v>0</v>
      </c>
      <c r="D17" s="14" t="e">
        <f>+B15*C17</f>
        <v>#DIV/0!</v>
      </c>
      <c r="E17" s="14" t="e">
        <f>+(B17-B15)*C17</f>
        <v>#DIV/0!</v>
      </c>
      <c r="F17" s="14" t="e">
        <f>SUM(D17:E17)</f>
        <v>#DIV/0!</v>
      </c>
    </row>
    <row r="18" spans="1:6" s="9" customFormat="1" ht="15">
      <c r="C18" s="68">
        <f>SUM(C15:C17)-'2. Proposed Usage'!B28</f>
        <v>0</v>
      </c>
    </row>
    <row r="19" spans="1:6" s="9" customFormat="1" ht="15">
      <c r="A19" s="64"/>
      <c r="B19" s="63">
        <f>'2. Proposed Usage'!A13</f>
        <v>0</v>
      </c>
      <c r="C19" s="63" t="s">
        <v>32</v>
      </c>
      <c r="D19" s="304" t="s">
        <v>30</v>
      </c>
      <c r="E19" s="305"/>
      <c r="F19" s="306"/>
    </row>
    <row r="20" spans="1:6" s="9" customFormat="1" ht="15">
      <c r="A20" s="11" t="s">
        <v>53</v>
      </c>
      <c r="B20" s="65"/>
      <c r="C20" s="65"/>
      <c r="D20" s="13" t="s">
        <v>33</v>
      </c>
      <c r="E20" s="13" t="s">
        <v>31</v>
      </c>
      <c r="F20" s="13" t="s">
        <v>1</v>
      </c>
    </row>
    <row r="21" spans="1:6" s="9" customFormat="1" ht="15">
      <c r="A21" s="9" t="s">
        <v>33</v>
      </c>
      <c r="B21" s="66" t="e">
        <f>+'Rate Summary'!D13</f>
        <v>#DIV/0!</v>
      </c>
      <c r="C21" s="66">
        <f>+'2. Proposed Usage'!C29+'2. Proposed Usage'!D29</f>
        <v>0</v>
      </c>
      <c r="D21" s="14" t="e">
        <f>+B21*C21</f>
        <v>#DIV/0!</v>
      </c>
      <c r="E21" s="67"/>
      <c r="F21" s="14" t="e">
        <f>SUM(D21:E21)</f>
        <v>#DIV/0!</v>
      </c>
    </row>
    <row r="22" spans="1:6" s="9" customFormat="1" ht="15">
      <c r="A22" s="9" t="s">
        <v>156</v>
      </c>
      <c r="B22" s="66" t="e">
        <f>+'Rate Summary'!D15</f>
        <v>#DIV/0!</v>
      </c>
      <c r="C22" s="66">
        <f>+'2. Proposed Usage'!E29+'2. Proposed Usage'!F29+'2. Proposed Usage'!G29</f>
        <v>0</v>
      </c>
      <c r="D22" s="14" t="e">
        <f>+B21*C22</f>
        <v>#DIV/0!</v>
      </c>
      <c r="E22" s="14" t="e">
        <f>+(B22-B21)*C22</f>
        <v>#DIV/0!</v>
      </c>
      <c r="F22" s="14" t="e">
        <f>SUM(D22:E22)</f>
        <v>#DIV/0!</v>
      </c>
    </row>
    <row r="23" spans="1:6" s="9" customFormat="1" ht="15">
      <c r="A23" s="9" t="s">
        <v>29</v>
      </c>
      <c r="B23" s="66" t="e">
        <f>+'Rate Summary'!D20</f>
        <v>#DIV/0!</v>
      </c>
      <c r="C23" s="66">
        <f>+'2. Proposed Usage'!I29</f>
        <v>0</v>
      </c>
      <c r="D23" s="14" t="e">
        <f>+B21*C23</f>
        <v>#DIV/0!</v>
      </c>
      <c r="E23" s="14" t="e">
        <f>+(B23-B21)*C23</f>
        <v>#DIV/0!</v>
      </c>
      <c r="F23" s="14" t="e">
        <f>SUM(D23:E23)</f>
        <v>#DIV/0!</v>
      </c>
    </row>
    <row r="24" spans="1:6" s="9" customFormat="1" ht="15">
      <c r="C24" s="68">
        <f>SUM(C21:C23)-'2. Proposed Usage'!B29</f>
        <v>0</v>
      </c>
    </row>
    <row r="25" spans="1:6" s="9" customFormat="1" ht="15">
      <c r="B25" s="63">
        <f>'2. Proposed Usage'!A14</f>
        <v>0</v>
      </c>
      <c r="C25" s="63" t="s">
        <v>32</v>
      </c>
      <c r="D25" s="304" t="s">
        <v>30</v>
      </c>
      <c r="E25" s="305"/>
      <c r="F25" s="306"/>
    </row>
    <row r="26" spans="1:6" s="9" customFormat="1" ht="15">
      <c r="A26" s="11" t="s">
        <v>53</v>
      </c>
      <c r="B26" s="65"/>
      <c r="C26" s="65"/>
      <c r="D26" s="13" t="s">
        <v>33</v>
      </c>
      <c r="E26" s="13" t="s">
        <v>31</v>
      </c>
      <c r="F26" s="13" t="s">
        <v>1</v>
      </c>
    </row>
    <row r="27" spans="1:6" s="9" customFormat="1" ht="15">
      <c r="A27" s="9" t="s">
        <v>33</v>
      </c>
      <c r="B27" s="66" t="e">
        <f>+'Rate Summary'!E13</f>
        <v>#DIV/0!</v>
      </c>
      <c r="C27" s="66">
        <f>+'2. Proposed Usage'!C30+'2. Proposed Usage'!D30</f>
        <v>0</v>
      </c>
      <c r="D27" s="220" t="e">
        <f>+B27*C27</f>
        <v>#DIV/0!</v>
      </c>
      <c r="E27" s="67"/>
      <c r="F27" s="14" t="e">
        <f>SUM(D27:E27)</f>
        <v>#DIV/0!</v>
      </c>
    </row>
    <row r="28" spans="1:6" s="9" customFormat="1" ht="15">
      <c r="A28" s="9" t="s">
        <v>156</v>
      </c>
      <c r="B28" s="66" t="e">
        <f>+'Rate Summary'!E15</f>
        <v>#DIV/0!</v>
      </c>
      <c r="C28" s="66">
        <f>+'2. Proposed Usage'!E30+'2. Proposed Usage'!F30+'2. Proposed Usage'!G30</f>
        <v>0</v>
      </c>
      <c r="D28" s="220" t="e">
        <f>+B27*C28</f>
        <v>#DIV/0!</v>
      </c>
      <c r="E28" s="220" t="e">
        <f>+(B28-B27)*C28</f>
        <v>#DIV/0!</v>
      </c>
      <c r="F28" s="14" t="e">
        <f>SUM(D28:E28)</f>
        <v>#DIV/0!</v>
      </c>
    </row>
    <row r="29" spans="1:6" s="9" customFormat="1" ht="15">
      <c r="A29" s="9" t="s">
        <v>29</v>
      </c>
      <c r="B29" s="66" t="e">
        <f>+'Rate Summary'!E20</f>
        <v>#DIV/0!</v>
      </c>
      <c r="C29" s="66">
        <f>+'2. Proposed Usage'!I30</f>
        <v>0</v>
      </c>
      <c r="D29" s="220" t="e">
        <f>+B27*C29</f>
        <v>#DIV/0!</v>
      </c>
      <c r="E29" s="220" t="e">
        <f>+(B29-B27)*C29</f>
        <v>#DIV/0!</v>
      </c>
      <c r="F29" s="14" t="e">
        <f>SUM(D29:E29)</f>
        <v>#DIV/0!</v>
      </c>
    </row>
    <row r="30" spans="1:6" s="9" customFormat="1" ht="15">
      <c r="C30" s="68">
        <f>SUM(C27:C29)-'2. Proposed Usage'!B30</f>
        <v>0</v>
      </c>
    </row>
    <row r="31" spans="1:6" s="9" customFormat="1" ht="15">
      <c r="B31" s="63">
        <f>'2. Proposed Usage'!A15</f>
        <v>0</v>
      </c>
      <c r="C31" s="63" t="s">
        <v>32</v>
      </c>
      <c r="D31" s="304" t="s">
        <v>30</v>
      </c>
      <c r="E31" s="305"/>
      <c r="F31" s="306"/>
    </row>
    <row r="32" spans="1:6" ht="15">
      <c r="A32" s="11" t="s">
        <v>53</v>
      </c>
      <c r="B32" s="65"/>
      <c r="C32" s="65"/>
      <c r="D32" s="13" t="s">
        <v>33</v>
      </c>
      <c r="E32" s="13" t="s">
        <v>31</v>
      </c>
      <c r="F32" s="13" t="s">
        <v>1</v>
      </c>
    </row>
    <row r="33" spans="1:6" ht="15">
      <c r="A33" s="9" t="s">
        <v>33</v>
      </c>
      <c r="B33" s="66" t="e">
        <f>+'Rate Summary'!F13</f>
        <v>#DIV/0!</v>
      </c>
      <c r="C33" s="66">
        <f>+'2. Proposed Usage'!C31+'2. Proposed Usage'!D31</f>
        <v>0</v>
      </c>
      <c r="D33" s="14" t="e">
        <f>+B33*C33</f>
        <v>#DIV/0!</v>
      </c>
      <c r="E33" s="67"/>
      <c r="F33" s="14" t="e">
        <f>SUM(D33:E33)</f>
        <v>#DIV/0!</v>
      </c>
    </row>
    <row r="34" spans="1:6" ht="15">
      <c r="A34" s="9" t="s">
        <v>156</v>
      </c>
      <c r="B34" s="66" t="e">
        <f>+'Rate Summary'!F15</f>
        <v>#DIV/0!</v>
      </c>
      <c r="C34" s="66">
        <f>+'2. Proposed Usage'!E31+'2. Proposed Usage'!F31+'2. Proposed Usage'!G31</f>
        <v>0</v>
      </c>
      <c r="D34" s="14" t="e">
        <f>+B33*C34</f>
        <v>#DIV/0!</v>
      </c>
      <c r="E34" s="14" t="e">
        <f>+(B34-B33)*C34</f>
        <v>#DIV/0!</v>
      </c>
      <c r="F34" s="14" t="e">
        <f>SUM(D34:E34)</f>
        <v>#DIV/0!</v>
      </c>
    </row>
    <row r="35" spans="1:6" ht="15">
      <c r="A35" s="9" t="s">
        <v>29</v>
      </c>
      <c r="B35" s="66" t="e">
        <f>+'Rate Summary'!F20</f>
        <v>#DIV/0!</v>
      </c>
      <c r="C35" s="66">
        <f>+'2. Proposed Usage'!I31</f>
        <v>0</v>
      </c>
      <c r="D35" s="14" t="e">
        <f>+B33*C35</f>
        <v>#DIV/0!</v>
      </c>
      <c r="E35" s="14" t="e">
        <f>+(B35-B33)*C35</f>
        <v>#DIV/0!</v>
      </c>
      <c r="F35" s="14" t="e">
        <f>SUM(D35:E35)</f>
        <v>#DIV/0!</v>
      </c>
    </row>
    <row r="36" spans="1:6" ht="15">
      <c r="A36" s="9"/>
      <c r="B36" s="9"/>
      <c r="C36" s="68">
        <f>SUM(C33:C35)-'2. Proposed Usage'!B31</f>
        <v>0</v>
      </c>
      <c r="D36" s="9"/>
      <c r="E36" s="9"/>
      <c r="F36" s="9"/>
    </row>
    <row r="37" spans="1:6" s="9" customFormat="1" ht="15">
      <c r="B37" s="63">
        <f>'2. Proposed Usage'!A16</f>
        <v>0</v>
      </c>
      <c r="C37" s="63" t="s">
        <v>32</v>
      </c>
      <c r="D37" s="304" t="s">
        <v>30</v>
      </c>
      <c r="E37" s="305"/>
      <c r="F37" s="306"/>
    </row>
    <row r="38" spans="1:6" ht="15">
      <c r="A38" s="11" t="s">
        <v>53</v>
      </c>
      <c r="B38" s="65"/>
      <c r="C38" s="65"/>
      <c r="D38" s="13" t="s">
        <v>33</v>
      </c>
      <c r="E38" s="13" t="s">
        <v>31</v>
      </c>
      <c r="F38" s="13" t="s">
        <v>1</v>
      </c>
    </row>
    <row r="39" spans="1:6" ht="15">
      <c r="A39" s="9" t="s">
        <v>33</v>
      </c>
      <c r="B39" s="66" t="e">
        <f>+'Rate Summary'!G13</f>
        <v>#DIV/0!</v>
      </c>
      <c r="C39" s="66">
        <f>+'2. Proposed Usage'!C32+'2. Proposed Usage'!D32</f>
        <v>0</v>
      </c>
      <c r="D39" s="14" t="e">
        <f>+B39*C39</f>
        <v>#DIV/0!</v>
      </c>
      <c r="E39" s="67"/>
      <c r="F39" s="14" t="e">
        <f>SUM(D39:E39)</f>
        <v>#DIV/0!</v>
      </c>
    </row>
    <row r="40" spans="1:6" ht="15">
      <c r="A40" s="9" t="s">
        <v>156</v>
      </c>
      <c r="B40" s="66" t="e">
        <f>+'Rate Summary'!G15</f>
        <v>#DIV/0!</v>
      </c>
      <c r="C40" s="66">
        <f>+'2. Proposed Usage'!E32+'2. Proposed Usage'!F32+'2. Proposed Usage'!G32</f>
        <v>0</v>
      </c>
      <c r="D40" s="14" t="e">
        <f>+B39*C40</f>
        <v>#DIV/0!</v>
      </c>
      <c r="E40" s="14" t="e">
        <f>+(B40-B39)*C40</f>
        <v>#DIV/0!</v>
      </c>
      <c r="F40" s="14" t="e">
        <f>SUM(D40:E40)</f>
        <v>#DIV/0!</v>
      </c>
    </row>
    <row r="41" spans="1:6" ht="15">
      <c r="A41" s="9" t="s">
        <v>29</v>
      </c>
      <c r="B41" s="66" t="e">
        <f>+'Rate Summary'!G20</f>
        <v>#DIV/0!</v>
      </c>
      <c r="C41" s="66">
        <f>+'2. Proposed Usage'!I32</f>
        <v>0</v>
      </c>
      <c r="D41" s="14" t="e">
        <f>+B39*C41</f>
        <v>#DIV/0!</v>
      </c>
      <c r="E41" s="14" t="e">
        <f>+(B41-B39)*C41</f>
        <v>#DIV/0!</v>
      </c>
      <c r="F41" s="14" t="e">
        <f>SUM(D41:E41)</f>
        <v>#DIV/0!</v>
      </c>
    </row>
    <row r="42" spans="1:6" ht="15">
      <c r="A42" s="9"/>
      <c r="B42" s="9"/>
      <c r="C42" s="68">
        <f>SUM(C39:C41)-'2. Proposed Usage'!B32</f>
        <v>0</v>
      </c>
      <c r="D42" s="9"/>
      <c r="E42" s="9"/>
      <c r="F42" s="9"/>
    </row>
    <row r="43" spans="1:6" s="9" customFormat="1" ht="15">
      <c r="B43" s="63">
        <f>'2. Proposed Usage'!A17</f>
        <v>0</v>
      </c>
      <c r="C43" s="63" t="s">
        <v>32</v>
      </c>
      <c r="D43" s="304" t="s">
        <v>30</v>
      </c>
      <c r="E43" s="305"/>
      <c r="F43" s="306"/>
    </row>
    <row r="44" spans="1:6" ht="15">
      <c r="A44" s="11" t="s">
        <v>53</v>
      </c>
      <c r="B44" s="65"/>
      <c r="C44" s="65"/>
      <c r="D44" s="13" t="s">
        <v>33</v>
      </c>
      <c r="E44" s="13" t="s">
        <v>31</v>
      </c>
      <c r="F44" s="13" t="s">
        <v>1</v>
      </c>
    </row>
    <row r="45" spans="1:6" ht="15">
      <c r="A45" s="9" t="s">
        <v>33</v>
      </c>
      <c r="B45" s="66" t="e">
        <f>+'Rate Summary'!H13</f>
        <v>#DIV/0!</v>
      </c>
      <c r="C45" s="66">
        <f>+'2. Proposed Usage'!C33+'2. Proposed Usage'!D33</f>
        <v>0</v>
      </c>
      <c r="D45" s="14" t="e">
        <f>+B45*C45</f>
        <v>#DIV/0!</v>
      </c>
      <c r="E45" s="67"/>
      <c r="F45" s="14" t="e">
        <f>SUM(D45:E45)</f>
        <v>#DIV/0!</v>
      </c>
    </row>
    <row r="46" spans="1:6" ht="15">
      <c r="A46" s="9" t="s">
        <v>156</v>
      </c>
      <c r="B46" s="66" t="e">
        <f>+'Rate Summary'!H15</f>
        <v>#DIV/0!</v>
      </c>
      <c r="C46" s="66">
        <f>+'2. Proposed Usage'!E33+'2. Proposed Usage'!F33+'2. Proposed Usage'!G33</f>
        <v>0</v>
      </c>
      <c r="D46" s="14" t="e">
        <f>+B45*C46</f>
        <v>#DIV/0!</v>
      </c>
      <c r="E46" s="14" t="e">
        <f>+(B46-B45)*C46</f>
        <v>#DIV/0!</v>
      </c>
      <c r="F46" s="14" t="e">
        <f>SUM(D46:E46)</f>
        <v>#DIV/0!</v>
      </c>
    </row>
    <row r="47" spans="1:6" ht="15">
      <c r="A47" s="9" t="s">
        <v>29</v>
      </c>
      <c r="B47" s="66" t="e">
        <f>+'Rate Summary'!H20</f>
        <v>#DIV/0!</v>
      </c>
      <c r="C47" s="66">
        <f>+'2. Proposed Usage'!I33</f>
        <v>0</v>
      </c>
      <c r="D47" s="14" t="e">
        <f>+B45*C47</f>
        <v>#DIV/0!</v>
      </c>
      <c r="E47" s="14" t="e">
        <f>+(B47-B45)*C47</f>
        <v>#DIV/0!</v>
      </c>
      <c r="F47" s="14" t="e">
        <f>SUM(D47:E47)</f>
        <v>#DIV/0!</v>
      </c>
    </row>
    <row r="48" spans="1:6" ht="15">
      <c r="A48" s="9"/>
      <c r="B48" s="9"/>
      <c r="C48" s="68">
        <f>SUM(C45:C47)-'2. Proposed Usage'!B33</f>
        <v>0</v>
      </c>
      <c r="D48" s="9"/>
      <c r="E48" s="9"/>
      <c r="F48" s="9"/>
    </row>
    <row r="49" spans="1:6" s="9" customFormat="1" ht="15">
      <c r="B49" s="63">
        <f>'2. Proposed Usage'!A18</f>
        <v>0</v>
      </c>
      <c r="C49" s="63" t="s">
        <v>32</v>
      </c>
      <c r="D49" s="304" t="s">
        <v>30</v>
      </c>
      <c r="E49" s="305"/>
      <c r="F49" s="306"/>
    </row>
    <row r="50" spans="1:6" ht="15">
      <c r="A50" s="11" t="s">
        <v>53</v>
      </c>
      <c r="B50" s="65"/>
      <c r="C50" s="65"/>
      <c r="D50" s="13" t="s">
        <v>33</v>
      </c>
      <c r="E50" s="13" t="s">
        <v>31</v>
      </c>
      <c r="F50" s="13" t="s">
        <v>1</v>
      </c>
    </row>
    <row r="51" spans="1:6" ht="15">
      <c r="A51" s="9" t="s">
        <v>33</v>
      </c>
      <c r="B51" s="66" t="e">
        <f>+'Rate Summary'!I13</f>
        <v>#DIV/0!</v>
      </c>
      <c r="C51" s="66">
        <f>+'2. Proposed Usage'!C34+'2. Proposed Usage'!D34</f>
        <v>0</v>
      </c>
      <c r="D51" s="14" t="e">
        <f>+B51*C51</f>
        <v>#DIV/0!</v>
      </c>
      <c r="E51" s="67"/>
      <c r="F51" s="14" t="e">
        <f>SUM(D51:E51)</f>
        <v>#DIV/0!</v>
      </c>
    </row>
    <row r="52" spans="1:6" ht="15">
      <c r="A52" s="9" t="s">
        <v>156</v>
      </c>
      <c r="B52" s="66" t="e">
        <f>+'Rate Summary'!I15</f>
        <v>#DIV/0!</v>
      </c>
      <c r="C52" s="66">
        <f>+'2. Proposed Usage'!E34+'2. Proposed Usage'!F34+'2. Proposed Usage'!G34</f>
        <v>0</v>
      </c>
      <c r="D52" s="14" t="e">
        <f>+B51*C52</f>
        <v>#DIV/0!</v>
      </c>
      <c r="E52" s="14" t="e">
        <f>+(B52-B51)*C52</f>
        <v>#DIV/0!</v>
      </c>
      <c r="F52" s="14" t="e">
        <f>SUM(D52:E52)</f>
        <v>#DIV/0!</v>
      </c>
    </row>
    <row r="53" spans="1:6" ht="15">
      <c r="A53" s="9" t="s">
        <v>29</v>
      </c>
      <c r="B53" s="66" t="e">
        <f>+'Rate Summary'!I20</f>
        <v>#DIV/0!</v>
      </c>
      <c r="C53" s="66">
        <f>+'2. Proposed Usage'!I34</f>
        <v>0</v>
      </c>
      <c r="D53" s="14" t="e">
        <f>+B51*C53</f>
        <v>#DIV/0!</v>
      </c>
      <c r="E53" s="14" t="e">
        <f>+(B53-B51)*C53</f>
        <v>#DIV/0!</v>
      </c>
      <c r="F53" s="14" t="e">
        <f>SUM(D53:E53)</f>
        <v>#DIV/0!</v>
      </c>
    </row>
    <row r="54" spans="1:6" ht="15">
      <c r="A54" s="9"/>
      <c r="B54" s="9"/>
      <c r="C54" s="68">
        <f>SUM(C51:C53)-'2. Proposed Usage'!B34</f>
        <v>0</v>
      </c>
      <c r="D54" s="9"/>
      <c r="E54" s="9"/>
      <c r="F54" s="9"/>
    </row>
    <row r="55" spans="1:6" s="9" customFormat="1" ht="15">
      <c r="B55" s="63">
        <f>'2. Proposed Usage'!A19</f>
        <v>0</v>
      </c>
      <c r="C55" s="63" t="s">
        <v>32</v>
      </c>
      <c r="D55" s="304" t="s">
        <v>30</v>
      </c>
      <c r="E55" s="305"/>
      <c r="F55" s="306"/>
    </row>
    <row r="56" spans="1:6" ht="15">
      <c r="A56" s="11" t="s">
        <v>53</v>
      </c>
      <c r="B56" s="65"/>
      <c r="C56" s="65"/>
      <c r="D56" s="13" t="s">
        <v>33</v>
      </c>
      <c r="E56" s="13" t="s">
        <v>31</v>
      </c>
      <c r="F56" s="13" t="s">
        <v>1</v>
      </c>
    </row>
    <row r="57" spans="1:6" ht="15">
      <c r="A57" s="9" t="s">
        <v>33</v>
      </c>
      <c r="B57" s="66" t="e">
        <f>+'Rate Summary'!J13</f>
        <v>#DIV/0!</v>
      </c>
      <c r="C57" s="66">
        <f>+'2. Proposed Usage'!C35+'2. Proposed Usage'!D35</f>
        <v>0</v>
      </c>
      <c r="D57" s="14" t="e">
        <f>+B57*C57</f>
        <v>#DIV/0!</v>
      </c>
      <c r="E57" s="67"/>
      <c r="F57" s="14" t="e">
        <f>SUM(D57:E57)</f>
        <v>#DIV/0!</v>
      </c>
    </row>
    <row r="58" spans="1:6" ht="15">
      <c r="A58" s="9" t="s">
        <v>156</v>
      </c>
      <c r="B58" s="66" t="e">
        <f>+'Rate Summary'!J15</f>
        <v>#DIV/0!</v>
      </c>
      <c r="C58" s="66">
        <f>+'2. Proposed Usage'!E35+'2. Proposed Usage'!F35+'2. Proposed Usage'!G35</f>
        <v>0</v>
      </c>
      <c r="D58" s="14" t="e">
        <f>+B57*C58</f>
        <v>#DIV/0!</v>
      </c>
      <c r="E58" s="14" t="e">
        <f>+(B58-B57)*C58</f>
        <v>#DIV/0!</v>
      </c>
      <c r="F58" s="14" t="e">
        <f>SUM(D58:E58)</f>
        <v>#DIV/0!</v>
      </c>
    </row>
    <row r="59" spans="1:6" ht="15">
      <c r="A59" s="9" t="s">
        <v>29</v>
      </c>
      <c r="B59" s="66" t="e">
        <f>+'Rate Summary'!J20</f>
        <v>#DIV/0!</v>
      </c>
      <c r="C59" s="66">
        <f>+'2. Proposed Usage'!I35</f>
        <v>0</v>
      </c>
      <c r="D59" s="14" t="e">
        <f>+B57*C59</f>
        <v>#DIV/0!</v>
      </c>
      <c r="E59" s="14" t="e">
        <f>+(B59-B57)*C59</f>
        <v>#DIV/0!</v>
      </c>
      <c r="F59" s="14" t="e">
        <f>SUM(D59:E59)</f>
        <v>#DIV/0!</v>
      </c>
    </row>
    <row r="60" spans="1:6" ht="15">
      <c r="A60" s="9"/>
      <c r="B60" s="9"/>
      <c r="C60" s="68">
        <f>SUM(C57:C59)-'2. Proposed Usage'!B35</f>
        <v>0</v>
      </c>
      <c r="D60" s="9"/>
      <c r="E60" s="9"/>
      <c r="F60" s="9"/>
    </row>
    <row r="61" spans="1:6" s="9" customFormat="1" ht="15">
      <c r="B61" s="63">
        <f>'2. Proposed Usage'!A20</f>
        <v>0</v>
      </c>
      <c r="C61" s="63" t="s">
        <v>32</v>
      </c>
      <c r="D61" s="304" t="s">
        <v>30</v>
      </c>
      <c r="E61" s="305"/>
      <c r="F61" s="306"/>
    </row>
    <row r="62" spans="1:6" ht="15">
      <c r="A62" s="11" t="s">
        <v>53</v>
      </c>
      <c r="B62" s="65"/>
      <c r="C62" s="65"/>
      <c r="D62" s="13" t="s">
        <v>33</v>
      </c>
      <c r="E62" s="13" t="s">
        <v>31</v>
      </c>
      <c r="F62" s="13" t="s">
        <v>1</v>
      </c>
    </row>
    <row r="63" spans="1:6" ht="15">
      <c r="A63" s="9" t="s">
        <v>33</v>
      </c>
      <c r="B63" s="66" t="e">
        <f>+'Rate Summary'!K13</f>
        <v>#DIV/0!</v>
      </c>
      <c r="C63" s="66">
        <f>+'2. Proposed Usage'!C36+'2. Proposed Usage'!D36</f>
        <v>0</v>
      </c>
      <c r="D63" s="14" t="e">
        <f>+B63*C63</f>
        <v>#DIV/0!</v>
      </c>
      <c r="E63" s="67"/>
      <c r="F63" s="14" t="e">
        <f>SUM(D63:E63)</f>
        <v>#DIV/0!</v>
      </c>
    </row>
    <row r="64" spans="1:6" ht="15">
      <c r="A64" s="9" t="s">
        <v>156</v>
      </c>
      <c r="B64" s="66" t="e">
        <f>+'Rate Summary'!K15</f>
        <v>#DIV/0!</v>
      </c>
      <c r="C64" s="66">
        <f>+'2. Proposed Usage'!E36+'2. Proposed Usage'!F36+'2. Proposed Usage'!G36</f>
        <v>0</v>
      </c>
      <c r="D64" s="14" t="e">
        <f>+B63*C64</f>
        <v>#DIV/0!</v>
      </c>
      <c r="E64" s="14" t="e">
        <f>+(B64-B63)*C64</f>
        <v>#DIV/0!</v>
      </c>
      <c r="F64" s="14" t="e">
        <f>SUM(D64:E64)</f>
        <v>#DIV/0!</v>
      </c>
    </row>
    <row r="65" spans="1:6" ht="15">
      <c r="A65" s="9" t="s">
        <v>29</v>
      </c>
      <c r="B65" s="66" t="e">
        <f>+'Rate Summary'!K20</f>
        <v>#DIV/0!</v>
      </c>
      <c r="C65" s="66">
        <f>+'2. Proposed Usage'!I36</f>
        <v>0</v>
      </c>
      <c r="D65" s="14" t="e">
        <f>+B63*C65</f>
        <v>#DIV/0!</v>
      </c>
      <c r="E65" s="14" t="e">
        <f>+(B65-B63)*C65</f>
        <v>#DIV/0!</v>
      </c>
      <c r="F65" s="14" t="e">
        <f>SUM(D65:E65)</f>
        <v>#DIV/0!</v>
      </c>
    </row>
    <row r="66" spans="1:6" ht="15">
      <c r="A66" s="9"/>
      <c r="B66" s="9"/>
      <c r="C66" s="68">
        <f>SUM(C63:C65)-'2. Proposed Usage'!B36</f>
        <v>0</v>
      </c>
      <c r="D66" s="9"/>
      <c r="E66" s="9"/>
      <c r="F66" s="9"/>
    </row>
  </sheetData>
  <mergeCells count="15">
    <mergeCell ref="D37:F37"/>
    <mergeCell ref="D43:F43"/>
    <mergeCell ref="D49:F49"/>
    <mergeCell ref="D55:F55"/>
    <mergeCell ref="D61:F61"/>
    <mergeCell ref="A5:F5"/>
    <mergeCell ref="D31:F31"/>
    <mergeCell ref="A1:F1"/>
    <mergeCell ref="A2:F2"/>
    <mergeCell ref="A3:F3"/>
    <mergeCell ref="D25:F25"/>
    <mergeCell ref="D19:F19"/>
    <mergeCell ref="D13:F13"/>
    <mergeCell ref="D7:F7"/>
    <mergeCell ref="A4:F4"/>
  </mergeCells>
  <phoneticPr fontId="0" type="noConversion"/>
  <pageMargins left="0.25" right="0.25" top="0.75" bottom="0.75" header="0.3" footer="0.3"/>
  <pageSetup scale="95" orientation="portrait" r:id="rId1"/>
  <headerFooter alignWithMargins="0">
    <oddFooter>Page &amp;P&amp;R&amp;A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N51"/>
  <sheetViews>
    <sheetView tabSelected="1" zoomScaleNormal="100" workbookViewId="0">
      <selection activeCell="A2" sqref="A2:L2"/>
    </sheetView>
  </sheetViews>
  <sheetFormatPr defaultColWidth="9.140625" defaultRowHeight="12.75"/>
  <cols>
    <col min="1" max="1" width="2.85546875" style="5" customWidth="1"/>
    <col min="2" max="2" width="27.140625" style="5" customWidth="1"/>
    <col min="3" max="3" width="14.7109375" style="5" customWidth="1"/>
    <col min="4" max="4" width="14.42578125" style="5" customWidth="1"/>
    <col min="5" max="5" width="15.5703125" style="5" customWidth="1"/>
    <col min="6" max="6" width="15.7109375" style="5" customWidth="1"/>
    <col min="7" max="7" width="14" style="5" bestFit="1" customWidth="1"/>
    <col min="8" max="12" width="14" style="5" customWidth="1"/>
    <col min="13" max="13" width="17" style="5" customWidth="1"/>
    <col min="14" max="16384" width="9.140625" style="5"/>
  </cols>
  <sheetData>
    <row r="1" spans="1:13" ht="20.25">
      <c r="A1" s="278" t="s">
        <v>39</v>
      </c>
      <c r="B1" s="278"/>
      <c r="C1" s="278"/>
      <c r="D1" s="278"/>
      <c r="E1" s="278"/>
      <c r="F1" s="278"/>
      <c r="G1" s="278"/>
      <c r="H1" s="278"/>
      <c r="I1" s="278"/>
      <c r="J1" s="278"/>
      <c r="K1" s="278"/>
      <c r="L1" s="278"/>
      <c r="M1" s="225"/>
    </row>
    <row r="2" spans="1:13" ht="20.25">
      <c r="A2" s="278" t="s">
        <v>165</v>
      </c>
      <c r="B2" s="278"/>
      <c r="C2" s="278"/>
      <c r="D2" s="278"/>
      <c r="E2" s="278"/>
      <c r="F2" s="278"/>
      <c r="G2" s="278"/>
      <c r="H2" s="278"/>
      <c r="I2" s="278"/>
      <c r="J2" s="278"/>
      <c r="K2" s="278"/>
      <c r="L2" s="278"/>
      <c r="M2" s="225"/>
    </row>
    <row r="3" spans="1:13" ht="21" thickBot="1">
      <c r="A3" s="287" t="s">
        <v>88</v>
      </c>
      <c r="B3" s="287"/>
      <c r="C3" s="287"/>
      <c r="D3" s="287"/>
      <c r="E3" s="287"/>
      <c r="F3" s="287"/>
      <c r="G3" s="287"/>
      <c r="H3" s="287"/>
      <c r="I3" s="287"/>
      <c r="J3" s="287"/>
      <c r="K3" s="287"/>
      <c r="L3" s="287"/>
      <c r="M3" s="226"/>
    </row>
    <row r="5" spans="1:13" s="20" customFormat="1" ht="18.75">
      <c r="B5" s="302" t="s">
        <v>72</v>
      </c>
      <c r="C5" s="302"/>
      <c r="D5" s="302"/>
      <c r="E5" s="302"/>
      <c r="F5" s="302"/>
      <c r="G5" s="302"/>
      <c r="H5" s="302"/>
      <c r="I5" s="302"/>
      <c r="J5" s="302"/>
      <c r="K5" s="302"/>
      <c r="L5" s="302"/>
      <c r="M5" s="302"/>
    </row>
    <row r="6" spans="1:13" s="20" customFormat="1" ht="16.5" thickBot="1"/>
    <row r="7" spans="1:13" s="20" customFormat="1" ht="16.5" thickBot="1">
      <c r="A7" s="108"/>
      <c r="C7" s="121">
        <f>'2. Proposed Usage'!A11</f>
        <v>0</v>
      </c>
      <c r="D7" s="122">
        <f>'2. Proposed Usage'!A12</f>
        <v>0</v>
      </c>
      <c r="E7" s="122">
        <f>'2. Proposed Usage'!A13</f>
        <v>0</v>
      </c>
      <c r="F7" s="122">
        <f>'2. Proposed Usage'!A14</f>
        <v>0</v>
      </c>
      <c r="G7" s="122">
        <f>'2. Proposed Usage'!A15</f>
        <v>0</v>
      </c>
      <c r="H7" s="122">
        <f>'2. Proposed Usage'!A16</f>
        <v>0</v>
      </c>
      <c r="I7" s="122">
        <f>'2. Proposed Usage'!A17</f>
        <v>0</v>
      </c>
      <c r="J7" s="122">
        <f>'2. Proposed Usage'!A18</f>
        <v>0</v>
      </c>
      <c r="K7" s="122">
        <f>'2. Proposed Usage'!A19</f>
        <v>0</v>
      </c>
      <c r="L7" s="122">
        <f>'2. Proposed Usage'!A20</f>
        <v>0</v>
      </c>
      <c r="M7" s="123" t="s">
        <v>1</v>
      </c>
    </row>
    <row r="8" spans="1:13" s="20" customFormat="1" ht="15.75">
      <c r="A8" s="108" t="s">
        <v>60</v>
      </c>
      <c r="C8" s="108"/>
      <c r="D8" s="108"/>
      <c r="E8" s="108"/>
      <c r="F8" s="108"/>
      <c r="G8" s="108"/>
      <c r="H8" s="108"/>
      <c r="I8" s="108"/>
      <c r="J8" s="108"/>
      <c r="K8" s="108"/>
      <c r="L8" s="108"/>
      <c r="M8" s="120"/>
    </row>
    <row r="9" spans="1:13" s="20" customFormat="1" ht="15.75">
      <c r="B9" s="20" t="s">
        <v>24</v>
      </c>
      <c r="C9" s="109">
        <f>IFERROR('Projected Revenues'!F9,0)</f>
        <v>0</v>
      </c>
      <c r="D9" s="109">
        <f>IFERROR('Projected Revenues'!F15,0)</f>
        <v>0</v>
      </c>
      <c r="E9" s="109">
        <f>IFERROR('Projected Revenues'!F21,0)</f>
        <v>0</v>
      </c>
      <c r="F9" s="109">
        <f>IFERROR('Projected Revenues'!F27,0)</f>
        <v>0</v>
      </c>
      <c r="G9" s="109">
        <f>IFERROR('Projected Revenues'!F33,0)</f>
        <v>0</v>
      </c>
      <c r="H9" s="109">
        <f>IFERROR('Projected Revenues'!F39,0)</f>
        <v>0</v>
      </c>
      <c r="I9" s="109">
        <f>IFERROR('Projected Revenues'!F45,0)</f>
        <v>0</v>
      </c>
      <c r="J9" s="109">
        <f>IFERROR('Projected Revenues'!F51,0)</f>
        <v>0</v>
      </c>
      <c r="K9" s="109">
        <f>IFERROR('Projected Revenues'!F57,0)</f>
        <v>0</v>
      </c>
      <c r="L9" s="109">
        <f>IFERROR('Projected Revenues'!F63,0)</f>
        <v>0</v>
      </c>
      <c r="M9" s="110">
        <f>SUM(C9:L9)</f>
        <v>0</v>
      </c>
    </row>
    <row r="10" spans="1:13" s="20" customFormat="1" ht="15.75">
      <c r="B10" s="20" t="s">
        <v>155</v>
      </c>
      <c r="C10" s="109">
        <f>IFERROR('Projected Revenues'!F10,0)</f>
        <v>0</v>
      </c>
      <c r="D10" s="109">
        <f>IFERROR('Projected Revenues'!F16,0)</f>
        <v>0</v>
      </c>
      <c r="E10" s="109">
        <f>IFERROR('Projected Revenues'!F22,0)</f>
        <v>0</v>
      </c>
      <c r="F10" s="109">
        <f>IFERROR('Projected Revenues'!F28,0)</f>
        <v>0</v>
      </c>
      <c r="G10" s="109">
        <f>IFERROR('Projected Revenues'!F34,0)</f>
        <v>0</v>
      </c>
      <c r="H10" s="109">
        <f>IFERROR('Projected Revenues'!F40,0)</f>
        <v>0</v>
      </c>
      <c r="I10" s="109">
        <f>IFERROR('Projected Revenues'!F46,0)</f>
        <v>0</v>
      </c>
      <c r="J10" s="109">
        <f>IFERROR('Projected Revenues'!F52,0)</f>
        <v>0</v>
      </c>
      <c r="K10" s="109">
        <f>IFERROR('Projected Revenues'!F58,0)</f>
        <v>0</v>
      </c>
      <c r="L10" s="109">
        <f>IFERROR('Projected Revenues'!F64,0)</f>
        <v>0</v>
      </c>
      <c r="M10" s="110">
        <f>SUM(C10:L10)</f>
        <v>0</v>
      </c>
    </row>
    <row r="11" spans="1:13" s="20" customFormat="1" ht="15.75">
      <c r="B11" s="111" t="s">
        <v>27</v>
      </c>
      <c r="C11" s="112">
        <f>IFERROR('Projected Revenues'!F11,0)</f>
        <v>0</v>
      </c>
      <c r="D11" s="112">
        <f>IFERROR('Projected Revenues'!F17,0)</f>
        <v>0</v>
      </c>
      <c r="E11" s="112">
        <f>IFERROR('Projected Revenues'!F23,0)</f>
        <v>0</v>
      </c>
      <c r="F11" s="112">
        <f>IFERROR('Projected Revenues'!F29,0)</f>
        <v>0</v>
      </c>
      <c r="G11" s="112">
        <f>IFERROR('Projected Revenues'!F35,0)</f>
        <v>0</v>
      </c>
      <c r="H11" s="112">
        <f>IFERROR('Projected Revenues'!F41,0)</f>
        <v>0</v>
      </c>
      <c r="I11" s="112">
        <f>IFERROR('Projected Revenues'!F47,0)</f>
        <v>0</v>
      </c>
      <c r="J11" s="112">
        <f>IFERROR('Projected Revenues'!F53,0)</f>
        <v>0</v>
      </c>
      <c r="K11" s="112">
        <f>IFERROR('Projected Revenues'!F59,0)</f>
        <v>0</v>
      </c>
      <c r="L11" s="112">
        <f>IFERROR('Projected Revenues'!F65,0)</f>
        <v>0</v>
      </c>
      <c r="M11" s="113">
        <f>SUM(C11:L11)</f>
        <v>0</v>
      </c>
    </row>
    <row r="12" spans="1:13" s="20" customFormat="1" ht="15.75">
      <c r="B12" s="108" t="s">
        <v>2</v>
      </c>
      <c r="C12" s="116">
        <f>SUM(C9:C11)</f>
        <v>0</v>
      </c>
      <c r="D12" s="116">
        <f t="shared" ref="D12:F12" si="0">SUM(D9:D11)</f>
        <v>0</v>
      </c>
      <c r="E12" s="116">
        <f t="shared" si="0"/>
        <v>0</v>
      </c>
      <c r="F12" s="116">
        <f t="shared" si="0"/>
        <v>0</v>
      </c>
      <c r="G12" s="116">
        <f>SUM(G9:G11)</f>
        <v>0</v>
      </c>
      <c r="H12" s="116">
        <f>SUM(H9:H11)</f>
        <v>0</v>
      </c>
      <c r="I12" s="116">
        <f t="shared" ref="I12:L12" si="1">SUM(I9:I11)</f>
        <v>0</v>
      </c>
      <c r="J12" s="116">
        <f t="shared" si="1"/>
        <v>0</v>
      </c>
      <c r="K12" s="116">
        <f t="shared" si="1"/>
        <v>0</v>
      </c>
      <c r="L12" s="116">
        <f t="shared" si="1"/>
        <v>0</v>
      </c>
      <c r="M12" s="117">
        <f>SUM(M9:M11)</f>
        <v>0</v>
      </c>
    </row>
    <row r="13" spans="1:13" s="20" customFormat="1" ht="15.75">
      <c r="C13" s="109"/>
      <c r="D13" s="109"/>
      <c r="E13" s="109"/>
      <c r="F13" s="109"/>
      <c r="G13" s="109"/>
      <c r="H13" s="109"/>
      <c r="I13" s="109"/>
      <c r="J13" s="109"/>
      <c r="K13" s="109"/>
      <c r="L13" s="109"/>
    </row>
    <row r="14" spans="1:13" s="20" customFormat="1" ht="15.75">
      <c r="B14" s="200" t="s">
        <v>97</v>
      </c>
      <c r="C14" s="201">
        <f>IFERROR('Expense Summary'!D40,0)</f>
        <v>0</v>
      </c>
      <c r="D14" s="201">
        <f>IFERROR('Expense Summary'!E40,0)</f>
        <v>0</v>
      </c>
      <c r="E14" s="201">
        <f>IFERROR('Expense Summary'!F40,0)</f>
        <v>0</v>
      </c>
      <c r="F14" s="201">
        <f>IFERROR('Expense Summary'!G40,0)</f>
        <v>0</v>
      </c>
      <c r="G14" s="201">
        <f>IFERROR('Expense Summary'!H40,0)</f>
        <v>0</v>
      </c>
      <c r="H14" s="201">
        <f>+'Expense Summary'!I40</f>
        <v>0</v>
      </c>
      <c r="I14" s="201">
        <f>+'Expense Summary'!J40</f>
        <v>0</v>
      </c>
      <c r="J14" s="201">
        <f>+'Expense Summary'!K40</f>
        <v>0</v>
      </c>
      <c r="K14" s="201">
        <f>+'Expense Summary'!L40</f>
        <v>0</v>
      </c>
      <c r="L14" s="201">
        <f>+'Expense Summary'!M40</f>
        <v>0</v>
      </c>
      <c r="M14" s="202">
        <f>SUM(C14:L14)</f>
        <v>0</v>
      </c>
    </row>
    <row r="15" spans="1:13" s="20" customFormat="1" ht="15.75">
      <c r="C15" s="109"/>
      <c r="D15" s="109"/>
      <c r="E15" s="109"/>
      <c r="F15" s="109"/>
      <c r="G15" s="109"/>
      <c r="H15" s="109"/>
      <c r="I15" s="109"/>
      <c r="J15" s="109"/>
      <c r="K15" s="109"/>
      <c r="L15" s="109"/>
    </row>
    <row r="16" spans="1:13" s="20" customFormat="1" ht="15.75">
      <c r="A16" s="108" t="s">
        <v>111</v>
      </c>
      <c r="B16" s="108"/>
      <c r="C16" s="116">
        <f>C12+C14</f>
        <v>0</v>
      </c>
      <c r="D16" s="116">
        <f>D12+D14</f>
        <v>0</v>
      </c>
      <c r="E16" s="116">
        <f t="shared" ref="E16:F16" si="2">E12+E14</f>
        <v>0</v>
      </c>
      <c r="F16" s="116">
        <f t="shared" si="2"/>
        <v>0</v>
      </c>
      <c r="G16" s="116">
        <f>G12+G14</f>
        <v>0</v>
      </c>
      <c r="H16" s="116">
        <f t="shared" ref="H16:L16" si="3">H12+H14</f>
        <v>0</v>
      </c>
      <c r="I16" s="116">
        <f t="shared" si="3"/>
        <v>0</v>
      </c>
      <c r="J16" s="116">
        <f t="shared" si="3"/>
        <v>0</v>
      </c>
      <c r="K16" s="116">
        <f t="shared" si="3"/>
        <v>0</v>
      </c>
      <c r="L16" s="116">
        <f t="shared" si="3"/>
        <v>0</v>
      </c>
      <c r="M16" s="116">
        <f>M12+M14</f>
        <v>0</v>
      </c>
    </row>
    <row r="17" spans="1:14" s="20" customFormat="1" ht="15.75">
      <c r="C17" s="109"/>
      <c r="D17" s="109"/>
      <c r="E17" s="109"/>
      <c r="F17" s="109"/>
      <c r="G17" s="109"/>
      <c r="H17" s="109"/>
      <c r="I17" s="109"/>
      <c r="J17" s="109"/>
      <c r="K17" s="109"/>
      <c r="L17" s="109"/>
    </row>
    <row r="18" spans="1:14" s="20" customFormat="1" ht="16.5" thickBot="1">
      <c r="A18" s="108" t="s">
        <v>61</v>
      </c>
    </row>
    <row r="19" spans="1:14" s="20" customFormat="1" ht="16.5" thickBot="1">
      <c r="A19" s="108"/>
      <c r="C19" s="121">
        <f>+C7</f>
        <v>0</v>
      </c>
      <c r="D19" s="122">
        <f>+D7</f>
        <v>0</v>
      </c>
      <c r="E19" s="122">
        <f t="shared" ref="E19:L19" si="4">+E7</f>
        <v>0</v>
      </c>
      <c r="F19" s="122">
        <f t="shared" si="4"/>
        <v>0</v>
      </c>
      <c r="G19" s="122">
        <f t="shared" si="4"/>
        <v>0</v>
      </c>
      <c r="H19" s="122">
        <f t="shared" si="4"/>
        <v>0</v>
      </c>
      <c r="I19" s="122">
        <f t="shared" si="4"/>
        <v>0</v>
      </c>
      <c r="J19" s="122">
        <f t="shared" si="4"/>
        <v>0</v>
      </c>
      <c r="K19" s="122">
        <f t="shared" si="4"/>
        <v>0</v>
      </c>
      <c r="L19" s="122">
        <f t="shared" si="4"/>
        <v>0</v>
      </c>
      <c r="M19" s="123" t="s">
        <v>1</v>
      </c>
    </row>
    <row r="20" spans="1:14" s="20" customFormat="1" ht="15.75">
      <c r="B20" s="20" t="s">
        <v>0</v>
      </c>
      <c r="C20" s="109">
        <f>'Expense Summary'!D10</f>
        <v>0</v>
      </c>
      <c r="D20" s="109">
        <f>'Expense Summary'!E10</f>
        <v>0</v>
      </c>
      <c r="E20" s="109">
        <f>'Expense Summary'!F10</f>
        <v>0</v>
      </c>
      <c r="F20" s="109">
        <f>'Expense Summary'!G10</f>
        <v>0</v>
      </c>
      <c r="G20" s="109">
        <f>'Expense Summary'!H10</f>
        <v>0</v>
      </c>
      <c r="H20" s="109">
        <f>'Expense Summary'!I10</f>
        <v>0</v>
      </c>
      <c r="I20" s="109">
        <f>'Expense Summary'!J10</f>
        <v>0</v>
      </c>
      <c r="J20" s="109">
        <f>'Expense Summary'!K10</f>
        <v>0</v>
      </c>
      <c r="K20" s="109">
        <f>'Expense Summary'!L10</f>
        <v>0</v>
      </c>
      <c r="L20" s="109">
        <f>'Expense Summary'!M10</f>
        <v>0</v>
      </c>
      <c r="M20" s="110">
        <f>SUM(C20:L20)</f>
        <v>0</v>
      </c>
    </row>
    <row r="21" spans="1:14" s="20" customFormat="1" ht="15.75">
      <c r="B21" s="20" t="s">
        <v>73</v>
      </c>
      <c r="C21" s="109">
        <f>'Expense Summary'!D12</f>
        <v>0</v>
      </c>
      <c r="D21" s="109">
        <f>'Expense Summary'!E12</f>
        <v>0</v>
      </c>
      <c r="E21" s="109">
        <f>'Expense Summary'!F12</f>
        <v>0</v>
      </c>
      <c r="F21" s="109">
        <f>'Expense Summary'!G12</f>
        <v>0</v>
      </c>
      <c r="G21" s="109">
        <f>'Expense Summary'!H12</f>
        <v>0</v>
      </c>
      <c r="H21" s="109">
        <f>'Expense Summary'!I12</f>
        <v>0</v>
      </c>
      <c r="I21" s="109">
        <f>'Expense Summary'!J12</f>
        <v>0</v>
      </c>
      <c r="J21" s="109">
        <f>'Expense Summary'!K12</f>
        <v>0</v>
      </c>
      <c r="K21" s="109">
        <f>'Expense Summary'!L12</f>
        <v>0</v>
      </c>
      <c r="L21" s="109">
        <f>'Expense Summary'!M12</f>
        <v>0</v>
      </c>
      <c r="M21" s="110">
        <f>SUM(C21:L21)</f>
        <v>0</v>
      </c>
    </row>
    <row r="22" spans="1:14" s="20" customFormat="1" ht="15.75">
      <c r="B22" s="20" t="s">
        <v>62</v>
      </c>
      <c r="C22" s="109">
        <f>IFERROR('Expense Summary'!D20,0)</f>
        <v>0</v>
      </c>
      <c r="D22" s="109">
        <f>IFERROR('Expense Summary'!E20,0)</f>
        <v>0</v>
      </c>
      <c r="E22" s="109">
        <f>IFERROR('Expense Summary'!F20,0)</f>
        <v>0</v>
      </c>
      <c r="F22" s="109">
        <f>IFERROR('Expense Summary'!G20,0)</f>
        <v>0</v>
      </c>
      <c r="G22" s="109">
        <f>IFERROR('Expense Summary'!H20,0)</f>
        <v>0</v>
      </c>
      <c r="H22" s="109">
        <f>IFERROR('Expense Summary'!I20,0)</f>
        <v>0</v>
      </c>
      <c r="I22" s="109">
        <f>IFERROR('Expense Summary'!J20,0)</f>
        <v>0</v>
      </c>
      <c r="J22" s="109">
        <f>IFERROR('Expense Summary'!K20,0)</f>
        <v>0</v>
      </c>
      <c r="K22" s="109">
        <f>IFERROR('Expense Summary'!L20,0)</f>
        <v>0</v>
      </c>
      <c r="L22" s="109">
        <f>IFERROR('Expense Summary'!M20,0)</f>
        <v>0</v>
      </c>
      <c r="M22" s="110">
        <f>SUM(C22:L22)</f>
        <v>0</v>
      </c>
    </row>
    <row r="23" spans="1:14" s="20" customFormat="1" ht="15.75">
      <c r="B23" s="221" t="s">
        <v>122</v>
      </c>
      <c r="C23" s="112">
        <f>IF((C20+C21+C22-C14-C9)&gt;0,(C20+C21+C22-C14-C9)*$C$29,0)</f>
        <v>0</v>
      </c>
      <c r="D23" s="112">
        <f>IF((D20+D21+D22-D14-D9)&gt;0,(D20+D21+D22-D14-D9)*$C$29,0)</f>
        <v>0</v>
      </c>
      <c r="E23" s="112">
        <f>IF((E20+E21+E22-E14-E9)&gt;0,(E20+E21+E22-E14-E9)*$C$29,0)</f>
        <v>0</v>
      </c>
      <c r="F23" s="112">
        <f>IF((F20+F21+F22-F14-F9)&gt;0,(F20+F21+F22-F14-F9)*$C$29,0)</f>
        <v>0</v>
      </c>
      <c r="G23" s="112">
        <f>IF((G20+G21+G22-G14-G9)&gt;0,(G20+G21+G22-G14-G9)*$C$29,0)</f>
        <v>0</v>
      </c>
      <c r="H23" s="112">
        <f t="shared" ref="H23:L23" si="5">IF((H20+H21+H22-H14-H9)&gt;0,(H20+H21+H22-H14-H9)*$C$29,0)</f>
        <v>0</v>
      </c>
      <c r="I23" s="112">
        <f t="shared" si="5"/>
        <v>0</v>
      </c>
      <c r="J23" s="112">
        <f t="shared" si="5"/>
        <v>0</v>
      </c>
      <c r="K23" s="112">
        <f t="shared" si="5"/>
        <v>0</v>
      </c>
      <c r="L23" s="112">
        <f t="shared" si="5"/>
        <v>0</v>
      </c>
      <c r="M23" s="113">
        <f>SUM(C23:L23)</f>
        <v>0</v>
      </c>
    </row>
    <row r="24" spans="1:14" s="20" customFormat="1" ht="15.75">
      <c r="B24" s="108" t="s">
        <v>59</v>
      </c>
      <c r="C24" s="116">
        <f t="shared" ref="C24:F24" si="6">IFERROR(SUM(C20:C23),0)</f>
        <v>0</v>
      </c>
      <c r="D24" s="116">
        <f t="shared" si="6"/>
        <v>0</v>
      </c>
      <c r="E24" s="116">
        <f t="shared" si="6"/>
        <v>0</v>
      </c>
      <c r="F24" s="116">
        <f t="shared" si="6"/>
        <v>0</v>
      </c>
      <c r="G24" s="116">
        <f>IFERROR(SUM(G20:G23),0)</f>
        <v>0</v>
      </c>
      <c r="H24" s="116">
        <f t="shared" ref="H24:L24" si="7">IFERROR(SUM(H20:H23),0)</f>
        <v>0</v>
      </c>
      <c r="I24" s="116">
        <f t="shared" si="7"/>
        <v>0</v>
      </c>
      <c r="J24" s="116">
        <f t="shared" si="7"/>
        <v>0</v>
      </c>
      <c r="K24" s="116">
        <f t="shared" si="7"/>
        <v>0</v>
      </c>
      <c r="L24" s="116">
        <f t="shared" si="7"/>
        <v>0</v>
      </c>
      <c r="M24" s="117">
        <f>SUM(M20:M23)</f>
        <v>0</v>
      </c>
    </row>
    <row r="25" spans="1:14" s="20" customFormat="1" ht="15.75">
      <c r="M25" s="114"/>
    </row>
    <row r="26" spans="1:14" s="20" customFormat="1" ht="16.5" thickBot="1">
      <c r="B26" s="115" t="s">
        <v>63</v>
      </c>
      <c r="C26" s="118">
        <f>C16-C24</f>
        <v>0</v>
      </c>
      <c r="D26" s="118">
        <f t="shared" ref="D26:F26" si="8">D16-D24</f>
        <v>0</v>
      </c>
      <c r="E26" s="118">
        <f t="shared" si="8"/>
        <v>0</v>
      </c>
      <c r="F26" s="118">
        <f t="shared" si="8"/>
        <v>0</v>
      </c>
      <c r="G26" s="118">
        <f>G16-G24</f>
        <v>0</v>
      </c>
      <c r="H26" s="118">
        <f t="shared" ref="H26:L26" si="9">H16-H24</f>
        <v>0</v>
      </c>
      <c r="I26" s="118">
        <f t="shared" si="9"/>
        <v>0</v>
      </c>
      <c r="J26" s="118">
        <f t="shared" si="9"/>
        <v>0</v>
      </c>
      <c r="K26" s="118">
        <f t="shared" si="9"/>
        <v>0</v>
      </c>
      <c r="L26" s="118">
        <f t="shared" si="9"/>
        <v>0</v>
      </c>
      <c r="M26" s="119">
        <f>M16-M24</f>
        <v>0</v>
      </c>
    </row>
    <row r="27" spans="1:14" s="20" customFormat="1" ht="16.5" thickTop="1"/>
    <row r="28" spans="1:14" ht="13.5" thickBot="1"/>
    <row r="29" spans="1:14" ht="16.5" thickBot="1">
      <c r="B29" s="183" t="s">
        <v>123</v>
      </c>
      <c r="C29" s="184">
        <v>0</v>
      </c>
      <c r="D29" s="9" t="s">
        <v>94</v>
      </c>
    </row>
    <row r="31" spans="1:14" ht="15.75">
      <c r="B31" s="20"/>
      <c r="C31" s="20"/>
      <c r="D31" s="20"/>
      <c r="E31" s="20"/>
      <c r="F31" s="20"/>
      <c r="G31" s="20"/>
      <c r="H31" s="20"/>
      <c r="I31" s="20"/>
      <c r="J31" s="20"/>
      <c r="K31" s="20"/>
      <c r="L31" s="20"/>
      <c r="M31" s="20"/>
      <c r="N31" s="20"/>
    </row>
    <row r="32" spans="1:14" ht="15.75">
      <c r="B32" s="20" t="s">
        <v>124</v>
      </c>
      <c r="C32" s="109"/>
      <c r="D32" s="109"/>
      <c r="E32" s="109"/>
      <c r="F32" s="109"/>
      <c r="G32" s="20"/>
      <c r="H32" s="20"/>
      <c r="I32" s="20"/>
      <c r="J32" s="20"/>
      <c r="K32" s="20"/>
      <c r="L32" s="20"/>
      <c r="M32" s="20"/>
      <c r="N32" s="20"/>
    </row>
    <row r="33" spans="2:14" ht="15.75">
      <c r="B33" s="20"/>
      <c r="C33" s="109"/>
      <c r="D33" s="109"/>
      <c r="E33" s="109"/>
      <c r="F33" s="109"/>
      <c r="G33" s="20"/>
      <c r="H33" s="20"/>
      <c r="I33" s="20"/>
      <c r="J33" s="20"/>
      <c r="K33" s="20"/>
      <c r="L33" s="20"/>
      <c r="M33" s="20"/>
      <c r="N33" s="20"/>
    </row>
    <row r="34" spans="2:14" ht="15.75">
      <c r="B34" s="20"/>
      <c r="C34" s="109"/>
      <c r="D34" s="109"/>
      <c r="E34" s="109"/>
      <c r="F34" s="109"/>
      <c r="G34" s="20"/>
      <c r="H34" s="20"/>
      <c r="I34" s="20"/>
      <c r="J34" s="20"/>
      <c r="K34" s="20"/>
      <c r="L34" s="20"/>
      <c r="M34" s="20"/>
      <c r="N34" s="20"/>
    </row>
    <row r="35" spans="2:14" ht="15.75">
      <c r="B35" s="20"/>
      <c r="C35" s="20"/>
      <c r="D35" s="20"/>
      <c r="E35" s="109"/>
      <c r="F35" s="20"/>
      <c r="G35" s="20"/>
      <c r="H35" s="20"/>
      <c r="I35" s="20"/>
      <c r="J35" s="20"/>
      <c r="K35" s="20"/>
      <c r="L35" s="20"/>
      <c r="M35" s="20"/>
      <c r="N35" s="20"/>
    </row>
    <row r="36" spans="2:14" ht="15.75">
      <c r="B36" s="20"/>
      <c r="C36" s="20"/>
      <c r="D36" s="20"/>
      <c r="E36" s="20"/>
      <c r="F36" s="20"/>
      <c r="G36" s="20"/>
      <c r="H36" s="20"/>
      <c r="I36" s="20"/>
      <c r="J36" s="20"/>
      <c r="K36" s="20"/>
      <c r="L36" s="20"/>
      <c r="M36" s="20"/>
      <c r="N36" s="20"/>
    </row>
    <row r="37" spans="2:14" ht="15.75">
      <c r="B37" s="20"/>
      <c r="C37" s="20"/>
      <c r="D37" s="20"/>
      <c r="E37" s="20"/>
      <c r="F37" s="20"/>
      <c r="G37" s="20"/>
      <c r="H37" s="20"/>
      <c r="I37" s="20"/>
      <c r="J37" s="20"/>
      <c r="K37" s="20"/>
      <c r="L37" s="20"/>
      <c r="M37" s="20"/>
      <c r="N37" s="20"/>
    </row>
    <row r="38" spans="2:14" ht="15.75">
      <c r="B38" s="20"/>
      <c r="C38" s="20"/>
      <c r="D38" s="20"/>
      <c r="E38" s="20"/>
      <c r="F38" s="20"/>
      <c r="G38" s="20"/>
      <c r="H38" s="20"/>
      <c r="I38" s="20"/>
      <c r="J38" s="20"/>
      <c r="K38" s="20"/>
      <c r="L38" s="20"/>
      <c r="M38" s="20"/>
      <c r="N38" s="20"/>
    </row>
    <row r="39" spans="2:14" ht="15.75">
      <c r="B39" s="20"/>
      <c r="C39" s="20"/>
      <c r="D39" s="20"/>
      <c r="E39" s="20"/>
      <c r="F39" s="20"/>
      <c r="G39" s="20"/>
      <c r="H39" s="20"/>
      <c r="I39" s="20"/>
      <c r="J39" s="20"/>
      <c r="K39" s="20"/>
      <c r="L39" s="20"/>
      <c r="M39" s="20"/>
      <c r="N39" s="20"/>
    </row>
    <row r="40" spans="2:14" ht="15.75">
      <c r="B40" s="20"/>
      <c r="C40" s="20"/>
      <c r="D40" s="20"/>
      <c r="E40" s="20"/>
      <c r="F40" s="20"/>
      <c r="G40" s="20"/>
      <c r="H40" s="20"/>
      <c r="I40" s="20"/>
      <c r="J40" s="20"/>
      <c r="K40" s="20"/>
      <c r="L40" s="20"/>
      <c r="M40" s="20"/>
      <c r="N40" s="20"/>
    </row>
    <row r="41" spans="2:14" ht="15.75">
      <c r="B41" s="20"/>
      <c r="C41" s="20"/>
      <c r="D41" s="20"/>
      <c r="E41" s="20"/>
      <c r="F41" s="20"/>
      <c r="G41" s="20"/>
      <c r="H41" s="20"/>
      <c r="I41" s="20"/>
      <c r="J41" s="20"/>
      <c r="K41" s="20"/>
      <c r="L41" s="20"/>
      <c r="M41" s="20"/>
      <c r="N41" s="20"/>
    </row>
    <row r="42" spans="2:14" ht="15.75">
      <c r="B42" s="20"/>
      <c r="C42" s="20"/>
      <c r="D42" s="20"/>
      <c r="E42" s="20"/>
      <c r="F42" s="20"/>
      <c r="G42" s="20"/>
      <c r="H42" s="20"/>
      <c r="I42" s="20"/>
      <c r="J42" s="20"/>
      <c r="K42" s="20"/>
      <c r="L42" s="20"/>
      <c r="M42" s="20"/>
      <c r="N42" s="20"/>
    </row>
    <row r="43" spans="2:14" ht="15.75">
      <c r="B43" s="20"/>
      <c r="C43" s="20"/>
      <c r="D43" s="20"/>
      <c r="E43" s="20"/>
      <c r="F43" s="20"/>
      <c r="G43" s="20"/>
      <c r="H43" s="20"/>
      <c r="I43" s="20"/>
      <c r="J43" s="20"/>
      <c r="K43" s="20"/>
      <c r="L43" s="20"/>
      <c r="M43" s="20"/>
      <c r="N43" s="20"/>
    </row>
    <row r="44" spans="2:14" ht="15.75">
      <c r="B44" s="20"/>
      <c r="C44" s="20"/>
      <c r="D44" s="20"/>
      <c r="E44" s="20"/>
      <c r="F44" s="20"/>
      <c r="G44" s="20"/>
      <c r="H44" s="20"/>
      <c r="I44" s="20"/>
      <c r="J44" s="20"/>
      <c r="K44" s="20"/>
      <c r="L44" s="20"/>
      <c r="M44" s="20"/>
      <c r="N44" s="20"/>
    </row>
    <row r="45" spans="2:14" ht="15.75">
      <c r="B45" s="20"/>
      <c r="C45" s="20"/>
      <c r="D45" s="20"/>
      <c r="E45" s="20"/>
      <c r="F45" s="20"/>
      <c r="G45" s="20"/>
      <c r="H45" s="20"/>
      <c r="I45" s="20"/>
      <c r="J45" s="20"/>
      <c r="K45" s="20"/>
      <c r="L45" s="20"/>
      <c r="M45" s="20"/>
      <c r="N45" s="20"/>
    </row>
    <row r="46" spans="2:14" ht="15.75">
      <c r="B46" s="20"/>
      <c r="C46" s="20"/>
      <c r="D46" s="20"/>
      <c r="E46" s="20"/>
      <c r="F46" s="20"/>
      <c r="G46" s="20"/>
      <c r="H46" s="20"/>
      <c r="I46" s="20"/>
      <c r="J46" s="20"/>
      <c r="K46" s="20"/>
      <c r="L46" s="20"/>
      <c r="M46" s="20"/>
      <c r="N46" s="20"/>
    </row>
    <row r="47" spans="2:14" ht="15.75">
      <c r="B47" s="20"/>
      <c r="C47" s="20"/>
      <c r="D47" s="20"/>
      <c r="E47" s="20"/>
      <c r="F47" s="20"/>
      <c r="G47" s="20"/>
      <c r="H47" s="20"/>
      <c r="I47" s="20"/>
      <c r="J47" s="20"/>
      <c r="K47" s="20"/>
      <c r="L47" s="20"/>
      <c r="M47" s="20"/>
      <c r="N47" s="20"/>
    </row>
    <row r="48" spans="2:14" ht="15.75">
      <c r="B48" s="20"/>
      <c r="C48" s="20"/>
      <c r="D48" s="20"/>
      <c r="E48" s="20"/>
      <c r="F48" s="20"/>
      <c r="G48" s="20"/>
      <c r="H48" s="20"/>
      <c r="I48" s="20"/>
      <c r="J48" s="20"/>
      <c r="K48" s="20"/>
      <c r="L48" s="20"/>
      <c r="M48" s="20"/>
      <c r="N48" s="20"/>
    </row>
    <row r="49" spans="2:14" ht="15.75">
      <c r="B49" s="20"/>
      <c r="C49" s="20"/>
      <c r="D49" s="20"/>
      <c r="E49" s="20"/>
      <c r="F49" s="20"/>
      <c r="G49" s="20"/>
      <c r="H49" s="20"/>
      <c r="I49" s="20"/>
      <c r="J49" s="20"/>
      <c r="K49" s="20"/>
      <c r="L49" s="20"/>
      <c r="M49" s="20"/>
      <c r="N49" s="20"/>
    </row>
    <row r="50" spans="2:14" ht="15.75">
      <c r="B50" s="20"/>
      <c r="C50" s="20"/>
      <c r="D50" s="20"/>
      <c r="E50" s="20"/>
      <c r="F50" s="20"/>
      <c r="G50" s="20"/>
      <c r="H50" s="20"/>
      <c r="I50" s="20"/>
      <c r="J50" s="20"/>
      <c r="K50" s="20"/>
      <c r="L50" s="20"/>
      <c r="M50" s="20"/>
      <c r="N50" s="20"/>
    </row>
    <row r="51" spans="2:14" ht="15.75">
      <c r="B51" s="20"/>
      <c r="C51" s="20"/>
      <c r="D51" s="20"/>
      <c r="E51" s="20"/>
      <c r="F51" s="20"/>
      <c r="G51" s="20"/>
      <c r="H51" s="20"/>
      <c r="I51" s="20"/>
      <c r="J51" s="20"/>
      <c r="K51" s="20"/>
      <c r="L51" s="20"/>
      <c r="M51" s="20"/>
      <c r="N51" s="20"/>
    </row>
  </sheetData>
  <mergeCells count="4">
    <mergeCell ref="B5:M5"/>
    <mergeCell ref="A1:L1"/>
    <mergeCell ref="A2:L2"/>
    <mergeCell ref="A3:L3"/>
  </mergeCells>
  <pageMargins left="0.7" right="0.7" top="0.75" bottom="0.75" header="0.3" footer="0.3"/>
  <pageSetup scale="76" orientation="portrait"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83F51-9C8C-4FD1-8F0C-DABD6C7CE3D1}">
  <sheetPr>
    <tabColor rgb="FF92D050"/>
  </sheetPr>
  <dimension ref="B1:N40"/>
  <sheetViews>
    <sheetView zoomScaleNormal="100" workbookViewId="0">
      <selection activeCell="B2" sqref="B2:N2"/>
    </sheetView>
  </sheetViews>
  <sheetFormatPr defaultColWidth="8.85546875" defaultRowHeight="15"/>
  <cols>
    <col min="1" max="1" width="3.28515625" style="47" customWidth="1"/>
    <col min="2" max="5" width="3.7109375" style="47" customWidth="1"/>
    <col min="6" max="6" width="15.7109375" style="47" customWidth="1"/>
    <col min="7" max="7" width="8.85546875" style="47"/>
    <col min="8" max="8" width="10.42578125" style="47" bestFit="1" customWidth="1"/>
    <col min="9" max="10" width="8.85546875" style="47"/>
    <col min="11" max="11" width="7.7109375" style="47" customWidth="1"/>
    <col min="12" max="12" width="7" style="47" customWidth="1"/>
    <col min="13" max="13" width="8.85546875" style="47"/>
    <col min="14" max="14" width="4.7109375" style="47" customWidth="1"/>
    <col min="15" max="15" width="5.28515625" style="47" customWidth="1"/>
    <col min="16" max="16384" width="8.85546875" style="47"/>
  </cols>
  <sheetData>
    <row r="1" spans="2:14" ht="20.25">
      <c r="B1" s="240" t="s">
        <v>39</v>
      </c>
      <c r="C1" s="240"/>
      <c r="D1" s="240"/>
      <c r="E1" s="240"/>
      <c r="F1" s="240"/>
      <c r="G1" s="240"/>
      <c r="H1" s="240"/>
      <c r="I1" s="240"/>
      <c r="J1" s="240"/>
      <c r="K1" s="240"/>
      <c r="L1" s="240"/>
      <c r="M1" s="240"/>
      <c r="N1" s="240"/>
    </row>
    <row r="2" spans="2:14" ht="20.25">
      <c r="B2" s="240" t="s">
        <v>165</v>
      </c>
      <c r="C2" s="240"/>
      <c r="D2" s="240"/>
      <c r="E2" s="240"/>
      <c r="F2" s="240"/>
      <c r="G2" s="240"/>
      <c r="H2" s="240"/>
      <c r="I2" s="240"/>
      <c r="J2" s="240"/>
      <c r="K2" s="240"/>
      <c r="L2" s="240"/>
      <c r="M2" s="240"/>
      <c r="N2" s="240"/>
    </row>
    <row r="3" spans="2:14" ht="21" thickBot="1">
      <c r="B3" s="241" t="s">
        <v>164</v>
      </c>
      <c r="C3" s="241"/>
      <c r="D3" s="241"/>
      <c r="E3" s="241"/>
      <c r="F3" s="241"/>
      <c r="G3" s="241"/>
      <c r="H3" s="241"/>
      <c r="I3" s="241"/>
      <c r="J3" s="241"/>
      <c r="K3" s="241"/>
      <c r="L3" s="241"/>
      <c r="M3" s="241"/>
      <c r="N3" s="241"/>
    </row>
    <row r="4" spans="2:14">
      <c r="B4" s="209"/>
      <c r="C4" s="209"/>
      <c r="D4" s="209"/>
      <c r="E4" s="209"/>
      <c r="F4" s="209"/>
      <c r="G4" s="209"/>
      <c r="H4" s="209"/>
      <c r="I4" s="209"/>
      <c r="J4" s="209"/>
      <c r="K4" s="209"/>
      <c r="L4" s="209"/>
      <c r="M4" s="209"/>
      <c r="N4" s="209"/>
    </row>
    <row r="5" spans="2:14" ht="18.75" hidden="1">
      <c r="B5" s="179" t="s">
        <v>145</v>
      </c>
    </row>
    <row r="6" spans="2:14">
      <c r="B6" s="209"/>
      <c r="C6" s="209"/>
      <c r="D6" s="209"/>
      <c r="E6" s="209"/>
      <c r="F6" s="209"/>
      <c r="G6" s="209"/>
      <c r="H6" s="209"/>
      <c r="I6" s="209"/>
      <c r="J6" s="209"/>
      <c r="K6" s="209"/>
      <c r="L6" s="209"/>
      <c r="M6" s="209"/>
      <c r="N6" s="209"/>
    </row>
    <row r="7" spans="2:14">
      <c r="B7" s="210" t="s">
        <v>146</v>
      </c>
      <c r="C7" s="210"/>
      <c r="D7" s="210"/>
      <c r="E7" s="210"/>
      <c r="F7" s="210"/>
      <c r="G7" s="210"/>
      <c r="H7" s="210"/>
      <c r="I7" s="211"/>
      <c r="J7" s="211"/>
      <c r="K7" s="211"/>
      <c r="L7" s="211"/>
      <c r="M7" s="211"/>
      <c r="N7" s="211"/>
    </row>
    <row r="9" spans="2:14">
      <c r="B9" s="212" t="s">
        <v>166</v>
      </c>
      <c r="H9" s="213"/>
      <c r="I9" s="214"/>
      <c r="J9" s="214"/>
      <c r="K9" s="214"/>
      <c r="L9" s="214"/>
      <c r="M9" s="214"/>
      <c r="N9" s="214"/>
    </row>
    <row r="10" spans="2:14">
      <c r="H10" s="47" t="s">
        <v>36</v>
      </c>
    </row>
    <row r="11" spans="2:14">
      <c r="B11" s="212" t="s">
        <v>147</v>
      </c>
      <c r="H11" s="215"/>
      <c r="I11" s="214"/>
      <c r="J11" s="214"/>
      <c r="K11" s="214"/>
      <c r="L11" s="214"/>
      <c r="M11" s="214"/>
      <c r="N11" s="214"/>
    </row>
    <row r="12" spans="2:14">
      <c r="H12" s="47" t="s">
        <v>36</v>
      </c>
    </row>
    <row r="13" spans="2:14">
      <c r="B13" s="50" t="s">
        <v>148</v>
      </c>
      <c r="H13" s="214"/>
      <c r="I13" s="214"/>
      <c r="J13" s="214"/>
      <c r="K13" s="214"/>
      <c r="L13" s="214"/>
      <c r="M13" s="214"/>
      <c r="N13" s="214"/>
    </row>
    <row r="15" spans="2:14">
      <c r="B15" s="210" t="s">
        <v>149</v>
      </c>
      <c r="C15" s="234"/>
      <c r="D15" s="234"/>
      <c r="E15" s="234"/>
      <c r="F15" s="234"/>
      <c r="G15" s="234"/>
      <c r="H15" s="234"/>
      <c r="I15" s="234"/>
      <c r="J15" s="234"/>
      <c r="K15" s="234"/>
      <c r="L15" s="234"/>
      <c r="M15" s="234"/>
      <c r="N15" s="234"/>
    </row>
    <row r="16" spans="2:14" customFormat="1" ht="12.75"/>
    <row r="17" spans="2:14" hidden="1"/>
    <row r="19" spans="2:14">
      <c r="B19" s="50" t="s">
        <v>167</v>
      </c>
    </row>
    <row r="23" spans="2:14">
      <c r="C23" s="47" t="s">
        <v>150</v>
      </c>
      <c r="H23" s="214"/>
      <c r="I23" s="214"/>
      <c r="J23" s="214"/>
      <c r="K23" s="214"/>
      <c r="L23" s="214"/>
    </row>
    <row r="25" spans="2:14">
      <c r="C25" s="50" t="s">
        <v>151</v>
      </c>
    </row>
    <row r="26" spans="2:14">
      <c r="B26" s="242"/>
      <c r="C26" s="243"/>
      <c r="D26" s="243"/>
      <c r="E26" s="243"/>
      <c r="F26" s="243"/>
      <c r="G26" s="243"/>
      <c r="H26" s="243"/>
      <c r="I26" s="243"/>
      <c r="J26" s="243"/>
      <c r="K26" s="243"/>
      <c r="L26" s="243"/>
      <c r="M26" s="243"/>
      <c r="N26" s="244"/>
    </row>
    <row r="27" spans="2:14">
      <c r="B27" s="245"/>
      <c r="C27" s="246"/>
      <c r="D27" s="246"/>
      <c r="E27" s="246"/>
      <c r="F27" s="246"/>
      <c r="G27" s="246"/>
      <c r="H27" s="246"/>
      <c r="I27" s="246"/>
      <c r="J27" s="246"/>
      <c r="K27" s="246"/>
      <c r="L27" s="246"/>
      <c r="M27" s="246"/>
      <c r="N27" s="247"/>
    </row>
    <row r="28" spans="2:14">
      <c r="B28" s="245"/>
      <c r="C28" s="246"/>
      <c r="D28" s="246"/>
      <c r="E28" s="246"/>
      <c r="F28" s="246"/>
      <c r="G28" s="246"/>
      <c r="H28" s="246"/>
      <c r="I28" s="246"/>
      <c r="J28" s="246"/>
      <c r="K28" s="246"/>
      <c r="L28" s="246"/>
      <c r="M28" s="246"/>
      <c r="N28" s="247"/>
    </row>
    <row r="29" spans="2:14">
      <c r="B29" s="245"/>
      <c r="C29" s="246"/>
      <c r="D29" s="246"/>
      <c r="E29" s="246"/>
      <c r="F29" s="246"/>
      <c r="G29" s="246"/>
      <c r="H29" s="246"/>
      <c r="I29" s="246"/>
      <c r="J29" s="246"/>
      <c r="K29" s="246"/>
      <c r="L29" s="246"/>
      <c r="M29" s="246"/>
      <c r="N29" s="247"/>
    </row>
    <row r="30" spans="2:14">
      <c r="B30" s="245"/>
      <c r="C30" s="246"/>
      <c r="D30" s="246"/>
      <c r="E30" s="246"/>
      <c r="F30" s="246"/>
      <c r="G30" s="246"/>
      <c r="H30" s="246"/>
      <c r="I30" s="246"/>
      <c r="J30" s="246"/>
      <c r="K30" s="246"/>
      <c r="L30" s="246"/>
      <c r="M30" s="246"/>
      <c r="N30" s="247"/>
    </row>
    <row r="31" spans="2:14">
      <c r="B31" s="245"/>
      <c r="C31" s="246"/>
      <c r="D31" s="246"/>
      <c r="E31" s="246"/>
      <c r="F31" s="246"/>
      <c r="G31" s="246"/>
      <c r="H31" s="246"/>
      <c r="I31" s="246"/>
      <c r="J31" s="246"/>
      <c r="K31" s="246"/>
      <c r="L31" s="246"/>
      <c r="M31" s="246"/>
      <c r="N31" s="247"/>
    </row>
    <row r="32" spans="2:14">
      <c r="B32" s="248"/>
      <c r="C32" s="249"/>
      <c r="D32" s="249"/>
      <c r="E32" s="249"/>
      <c r="F32" s="249"/>
      <c r="G32" s="249"/>
      <c r="H32" s="249"/>
      <c r="I32" s="249"/>
      <c r="J32" s="249"/>
      <c r="K32" s="249"/>
      <c r="L32" s="249"/>
      <c r="M32" s="249"/>
      <c r="N32" s="250"/>
    </row>
    <row r="34" spans="2:10">
      <c r="G34" s="216"/>
      <c r="H34" s="216"/>
      <c r="I34" s="216"/>
      <c r="J34" s="216"/>
    </row>
    <row r="35" spans="2:10">
      <c r="B35" s="50" t="s">
        <v>153</v>
      </c>
    </row>
    <row r="36" spans="2:10">
      <c r="B36" s="50"/>
    </row>
    <row r="37" spans="2:10">
      <c r="B37" s="50"/>
      <c r="C37" s="47" t="s">
        <v>152</v>
      </c>
      <c r="G37" s="251"/>
      <c r="H37" s="251"/>
      <c r="I37" s="251"/>
      <c r="J37" s="251"/>
    </row>
    <row r="39" spans="2:10">
      <c r="C39" s="47" t="s">
        <v>154</v>
      </c>
      <c r="G39" s="251"/>
      <c r="H39" s="251"/>
      <c r="I39" s="251"/>
      <c r="J39" s="251"/>
    </row>
    <row r="40" spans="2:10">
      <c r="H40" s="217"/>
      <c r="I40" s="217"/>
      <c r="J40" s="217"/>
    </row>
  </sheetData>
  <mergeCells count="6">
    <mergeCell ref="B26:N32"/>
    <mergeCell ref="G37:J37"/>
    <mergeCell ref="G39:J39"/>
    <mergeCell ref="B1:N1"/>
    <mergeCell ref="B2:N2"/>
    <mergeCell ref="B3:N3"/>
  </mergeCells>
  <pageMargins left="0.25" right="0.25" top="0.75" bottom="0.5" header="0.3" footer="0.3"/>
  <pageSetup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7345" r:id="rId4" name="Group Box 1">
              <controlPr defaultSize="0" print="0" autoFill="0" autoPict="0" altText="">
                <anchor moveWithCells="1">
                  <from>
                    <xdr:col>2</xdr:col>
                    <xdr:colOff>0</xdr:colOff>
                    <xdr:row>16</xdr:row>
                    <xdr:rowOff>0</xdr:rowOff>
                  </from>
                  <to>
                    <xdr:col>7</xdr:col>
                    <xdr:colOff>0</xdr:colOff>
                    <xdr:row>19</xdr:row>
                    <xdr:rowOff>0</xdr:rowOff>
                  </to>
                </anchor>
              </controlPr>
            </control>
          </mc:Choice>
        </mc:AlternateContent>
        <mc:AlternateContent xmlns:mc="http://schemas.openxmlformats.org/markup-compatibility/2006">
          <mc:Choice Requires="x14">
            <control shapeId="57346" r:id="rId5" name="Option Button 2">
              <controlPr defaultSize="0" autoFill="0" autoLine="0" autoPict="0">
                <anchor moveWithCells="1">
                  <from>
                    <xdr:col>2</xdr:col>
                    <xdr:colOff>219075</xdr:colOff>
                    <xdr:row>16</xdr:row>
                    <xdr:rowOff>0</xdr:rowOff>
                  </from>
                  <to>
                    <xdr:col>4</xdr:col>
                    <xdr:colOff>209550</xdr:colOff>
                    <xdr:row>18</xdr:row>
                    <xdr:rowOff>19050</xdr:rowOff>
                  </to>
                </anchor>
              </controlPr>
            </control>
          </mc:Choice>
        </mc:AlternateContent>
        <mc:AlternateContent xmlns:mc="http://schemas.openxmlformats.org/markup-compatibility/2006">
          <mc:Choice Requires="x14">
            <control shapeId="57347" r:id="rId6" name="Option Button 3">
              <controlPr defaultSize="0" autoFill="0" autoLine="0" autoPict="0">
                <anchor moveWithCells="1">
                  <from>
                    <xdr:col>5</xdr:col>
                    <xdr:colOff>276225</xdr:colOff>
                    <xdr:row>16</xdr:row>
                    <xdr:rowOff>0</xdr:rowOff>
                  </from>
                  <to>
                    <xdr:col>5</xdr:col>
                    <xdr:colOff>609600</xdr:colOff>
                    <xdr:row>18</xdr:row>
                    <xdr:rowOff>19050</xdr:rowOff>
                  </to>
                </anchor>
              </controlPr>
            </control>
          </mc:Choice>
        </mc:AlternateContent>
        <mc:AlternateContent xmlns:mc="http://schemas.openxmlformats.org/markup-compatibility/2006">
          <mc:Choice Requires="x14">
            <control shapeId="57348" r:id="rId7" name="Group Box 4">
              <controlPr defaultSize="0" print="0" autoFill="0" autoPict="0" altText="">
                <anchor moveWithCells="1">
                  <from>
                    <xdr:col>2</xdr:col>
                    <xdr:colOff>0</xdr:colOff>
                    <xdr:row>16</xdr:row>
                    <xdr:rowOff>0</xdr:rowOff>
                  </from>
                  <to>
                    <xdr:col>7</xdr:col>
                    <xdr:colOff>0</xdr:colOff>
                    <xdr:row>19</xdr:row>
                    <xdr:rowOff>0</xdr:rowOff>
                  </to>
                </anchor>
              </controlPr>
            </control>
          </mc:Choice>
        </mc:AlternateContent>
        <mc:AlternateContent xmlns:mc="http://schemas.openxmlformats.org/markup-compatibility/2006">
          <mc:Choice Requires="x14">
            <control shapeId="57351" r:id="rId8" name="Option Button 7">
              <controlPr defaultSize="0" autoFill="0" autoLine="0" autoPict="0">
                <anchor moveWithCells="1">
                  <from>
                    <xdr:col>5</xdr:col>
                    <xdr:colOff>19050</xdr:colOff>
                    <xdr:row>17</xdr:row>
                    <xdr:rowOff>0</xdr:rowOff>
                  </from>
                  <to>
                    <xdr:col>6</xdr:col>
                    <xdr:colOff>171450</xdr:colOff>
                    <xdr:row>17</xdr:row>
                    <xdr:rowOff>180975</xdr:rowOff>
                  </to>
                </anchor>
              </controlPr>
            </control>
          </mc:Choice>
        </mc:AlternateContent>
        <mc:AlternateContent xmlns:mc="http://schemas.openxmlformats.org/markup-compatibility/2006">
          <mc:Choice Requires="x14">
            <control shapeId="57352" r:id="rId9" name="Option Button 8">
              <controlPr defaultSize="0" autoFill="0" autoLine="0" autoPict="0">
                <anchor moveWithCells="1">
                  <from>
                    <xdr:col>7</xdr:col>
                    <xdr:colOff>504825</xdr:colOff>
                    <xdr:row>17</xdr:row>
                    <xdr:rowOff>0</xdr:rowOff>
                  </from>
                  <to>
                    <xdr:col>9</xdr:col>
                    <xdr:colOff>276225</xdr:colOff>
                    <xdr:row>18</xdr:row>
                    <xdr:rowOff>0</xdr:rowOff>
                  </to>
                </anchor>
              </controlPr>
            </control>
          </mc:Choice>
        </mc:AlternateContent>
        <mc:AlternateContent xmlns:mc="http://schemas.openxmlformats.org/markup-compatibility/2006">
          <mc:Choice Requires="x14">
            <control shapeId="57353" r:id="rId10" name="Option Button 9">
              <controlPr defaultSize="0" autoFill="0" autoLine="0" autoPict="0">
                <anchor moveWithCells="1">
                  <from>
                    <xdr:col>11</xdr:col>
                    <xdr:colOff>0</xdr:colOff>
                    <xdr:row>17</xdr:row>
                    <xdr:rowOff>0</xdr:rowOff>
                  </from>
                  <to>
                    <xdr:col>12</xdr:col>
                    <xdr:colOff>142875</xdr:colOff>
                    <xdr:row>18</xdr:row>
                    <xdr:rowOff>0</xdr:rowOff>
                  </to>
                </anchor>
              </controlPr>
            </control>
          </mc:Choice>
        </mc:AlternateContent>
        <mc:AlternateContent xmlns:mc="http://schemas.openxmlformats.org/markup-compatibility/2006">
          <mc:Choice Requires="x14">
            <control shapeId="57354" r:id="rId11" name="Group Box 10">
              <controlPr defaultSize="0" print="0" autoFill="0" autoPict="0">
                <anchor moveWithCells="1">
                  <from>
                    <xdr:col>4</xdr:col>
                    <xdr:colOff>133350</xdr:colOff>
                    <xdr:row>17</xdr:row>
                    <xdr:rowOff>0</xdr:rowOff>
                  </from>
                  <to>
                    <xdr:col>12</xdr:col>
                    <xdr:colOff>57150</xdr:colOff>
                    <xdr:row>18</xdr:row>
                    <xdr:rowOff>161925</xdr:rowOff>
                  </to>
                </anchor>
              </controlPr>
            </control>
          </mc:Choice>
        </mc:AlternateContent>
        <mc:AlternateContent xmlns:mc="http://schemas.openxmlformats.org/markup-compatibility/2006">
          <mc:Choice Requires="x14">
            <control shapeId="57358" r:id="rId12" name="Group Box 14">
              <controlPr defaultSize="0" print="0" autoFill="0" autoPict="0">
                <anchor moveWithCells="1">
                  <from>
                    <xdr:col>4</xdr:col>
                    <xdr:colOff>133350</xdr:colOff>
                    <xdr:row>17</xdr:row>
                    <xdr:rowOff>0</xdr:rowOff>
                  </from>
                  <to>
                    <xdr:col>12</xdr:col>
                    <xdr:colOff>57150</xdr:colOff>
                    <xdr:row>18</xdr:row>
                    <xdr:rowOff>161925</xdr:rowOff>
                  </to>
                </anchor>
              </controlPr>
            </control>
          </mc:Choice>
        </mc:AlternateContent>
        <mc:AlternateContent xmlns:mc="http://schemas.openxmlformats.org/markup-compatibility/2006">
          <mc:Choice Requires="x14">
            <control shapeId="57364" r:id="rId13" name="Group Box 20">
              <controlPr defaultSize="0" print="0" autoFill="0" autoPict="0">
                <anchor moveWithCells="1">
                  <from>
                    <xdr:col>3</xdr:col>
                    <xdr:colOff>0</xdr:colOff>
                    <xdr:row>20</xdr:row>
                    <xdr:rowOff>0</xdr:rowOff>
                  </from>
                  <to>
                    <xdr:col>7</xdr:col>
                    <xdr:colOff>247650</xdr:colOff>
                    <xdr:row>21</xdr:row>
                    <xdr:rowOff>161925</xdr:rowOff>
                  </to>
                </anchor>
              </controlPr>
            </control>
          </mc:Choice>
        </mc:AlternateContent>
        <mc:AlternateContent xmlns:mc="http://schemas.openxmlformats.org/markup-compatibility/2006">
          <mc:Choice Requires="x14">
            <control shapeId="57365" r:id="rId14" name="Option Button 21">
              <controlPr defaultSize="0" autoFill="0" autoLine="0" autoPict="0">
                <anchor moveWithCells="1">
                  <from>
                    <xdr:col>3</xdr:col>
                    <xdr:colOff>219075</xdr:colOff>
                    <xdr:row>20</xdr:row>
                    <xdr:rowOff>9525</xdr:rowOff>
                  </from>
                  <to>
                    <xdr:col>5</xdr:col>
                    <xdr:colOff>209550</xdr:colOff>
                    <xdr:row>21</xdr:row>
                    <xdr:rowOff>19050</xdr:rowOff>
                  </to>
                </anchor>
              </controlPr>
            </control>
          </mc:Choice>
        </mc:AlternateContent>
        <mc:AlternateContent xmlns:mc="http://schemas.openxmlformats.org/markup-compatibility/2006">
          <mc:Choice Requires="x14">
            <control shapeId="57366" r:id="rId15" name="Option Button 22">
              <controlPr defaultSize="0" autoFill="0" autoLine="0" autoPict="0">
                <anchor moveWithCells="1">
                  <from>
                    <xdr:col>6</xdr:col>
                    <xdr:colOff>276225</xdr:colOff>
                    <xdr:row>20</xdr:row>
                    <xdr:rowOff>0</xdr:rowOff>
                  </from>
                  <to>
                    <xdr:col>7</xdr:col>
                    <xdr:colOff>19050</xdr:colOff>
                    <xdr:row>21</xdr:row>
                    <xdr:rowOff>9525</xdr:rowOff>
                  </to>
                </anchor>
              </controlPr>
            </control>
          </mc:Choice>
        </mc:AlternateContent>
        <mc:AlternateContent xmlns:mc="http://schemas.openxmlformats.org/markup-compatibility/2006">
          <mc:Choice Requires="x14">
            <control shapeId="57367" r:id="rId16" name="Group Box 23">
              <controlPr defaultSize="0" print="0" autoFill="0" autoPict="0">
                <anchor moveWithCells="1">
                  <from>
                    <xdr:col>3</xdr:col>
                    <xdr:colOff>0</xdr:colOff>
                    <xdr:row>20</xdr:row>
                    <xdr:rowOff>0</xdr:rowOff>
                  </from>
                  <to>
                    <xdr:col>7</xdr:col>
                    <xdr:colOff>247650</xdr:colOff>
                    <xdr:row>21</xdr:row>
                    <xdr:rowOff>161925</xdr:rowOff>
                  </to>
                </anchor>
              </controlPr>
            </control>
          </mc:Choice>
        </mc:AlternateContent>
        <mc:AlternateContent xmlns:mc="http://schemas.openxmlformats.org/markup-compatibility/2006">
          <mc:Choice Requires="x14">
            <control shapeId="57369" r:id="rId17" name="Option Button 25">
              <controlPr defaultSize="0" autoFill="0" autoLine="0" autoPict="0">
                <anchor moveWithCells="1">
                  <from>
                    <xdr:col>6</xdr:col>
                    <xdr:colOff>276225</xdr:colOff>
                    <xdr:row>20</xdr:row>
                    <xdr:rowOff>0</xdr:rowOff>
                  </from>
                  <to>
                    <xdr:col>7</xdr:col>
                    <xdr:colOff>19050</xdr:colOff>
                    <xdr:row>21</xdr:row>
                    <xdr:rowOff>9525</xdr:rowOff>
                  </to>
                </anchor>
              </controlPr>
            </control>
          </mc:Choice>
        </mc:AlternateContent>
        <mc:AlternateContent xmlns:mc="http://schemas.openxmlformats.org/markup-compatibility/2006">
          <mc:Choice Requires="x14">
            <control shapeId="57370" r:id="rId18" name="Group Box 26">
              <controlPr defaultSize="0" print="0" autoFill="0" autoPict="0">
                <anchor moveWithCells="1">
                  <from>
                    <xdr:col>3</xdr:col>
                    <xdr:colOff>0</xdr:colOff>
                    <xdr:row>38</xdr:row>
                    <xdr:rowOff>0</xdr:rowOff>
                  </from>
                  <to>
                    <xdr:col>7</xdr:col>
                    <xdr:colOff>247650</xdr:colOff>
                    <xdr:row>39</xdr:row>
                    <xdr:rowOff>161925</xdr:rowOff>
                  </to>
                </anchor>
              </controlPr>
            </control>
          </mc:Choice>
        </mc:AlternateContent>
        <mc:AlternateContent xmlns:mc="http://schemas.openxmlformats.org/markup-compatibility/2006">
          <mc:Choice Requires="x14">
            <control shapeId="57371" r:id="rId19" name="Option Button 27">
              <controlPr defaultSize="0" autoFill="0" autoLine="0" autoPict="0">
                <anchor moveWithCells="1">
                  <from>
                    <xdr:col>3</xdr:col>
                    <xdr:colOff>219075</xdr:colOff>
                    <xdr:row>38</xdr:row>
                    <xdr:rowOff>0</xdr:rowOff>
                  </from>
                  <to>
                    <xdr:col>5</xdr:col>
                    <xdr:colOff>209550</xdr:colOff>
                    <xdr:row>39</xdr:row>
                    <xdr:rowOff>9525</xdr:rowOff>
                  </to>
                </anchor>
              </controlPr>
            </control>
          </mc:Choice>
        </mc:AlternateContent>
        <mc:AlternateContent xmlns:mc="http://schemas.openxmlformats.org/markup-compatibility/2006">
          <mc:Choice Requires="x14">
            <control shapeId="57372" r:id="rId20" name="Option Button 28">
              <controlPr defaultSize="0" autoFill="0" autoLine="0" autoPict="0">
                <anchor moveWithCells="1">
                  <from>
                    <xdr:col>6</xdr:col>
                    <xdr:colOff>276225</xdr:colOff>
                    <xdr:row>38</xdr:row>
                    <xdr:rowOff>0</xdr:rowOff>
                  </from>
                  <to>
                    <xdr:col>7</xdr:col>
                    <xdr:colOff>19050</xdr:colOff>
                    <xdr:row>39</xdr:row>
                    <xdr:rowOff>9525</xdr:rowOff>
                  </to>
                </anchor>
              </controlPr>
            </control>
          </mc:Choice>
        </mc:AlternateContent>
        <mc:AlternateContent xmlns:mc="http://schemas.openxmlformats.org/markup-compatibility/2006">
          <mc:Choice Requires="x14">
            <control shapeId="57373" r:id="rId21" name="Group Box 29">
              <controlPr defaultSize="0" print="0" autoFill="0" autoPict="0">
                <anchor moveWithCells="1">
                  <from>
                    <xdr:col>3</xdr:col>
                    <xdr:colOff>0</xdr:colOff>
                    <xdr:row>38</xdr:row>
                    <xdr:rowOff>0</xdr:rowOff>
                  </from>
                  <to>
                    <xdr:col>7</xdr:col>
                    <xdr:colOff>247650</xdr:colOff>
                    <xdr:row>39</xdr:row>
                    <xdr:rowOff>161925</xdr:rowOff>
                  </to>
                </anchor>
              </controlPr>
            </control>
          </mc:Choice>
        </mc:AlternateContent>
        <mc:AlternateContent xmlns:mc="http://schemas.openxmlformats.org/markup-compatibility/2006">
          <mc:Choice Requires="x14">
            <control shapeId="57374" r:id="rId22" name="Group Box 30">
              <controlPr defaultSize="0" print="0" autoFill="0" autoPict="0" altText="">
                <anchor moveWithCells="1">
                  <from>
                    <xdr:col>9</xdr:col>
                    <xdr:colOff>0</xdr:colOff>
                    <xdr:row>38</xdr:row>
                    <xdr:rowOff>0</xdr:rowOff>
                  </from>
                  <to>
                    <xdr:col>13</xdr:col>
                    <xdr:colOff>219075</xdr:colOff>
                    <xdr:row>40</xdr:row>
                    <xdr:rowOff>38100</xdr:rowOff>
                  </to>
                </anchor>
              </controlPr>
            </control>
          </mc:Choice>
        </mc:AlternateContent>
        <mc:AlternateContent xmlns:mc="http://schemas.openxmlformats.org/markup-compatibility/2006">
          <mc:Choice Requires="x14">
            <control shapeId="57375" r:id="rId23" name="Option Button 31">
              <controlPr defaultSize="0" autoFill="0" autoLine="0" autoPict="0">
                <anchor moveWithCells="1">
                  <from>
                    <xdr:col>9</xdr:col>
                    <xdr:colOff>219075</xdr:colOff>
                    <xdr:row>40</xdr:row>
                    <xdr:rowOff>0</xdr:rowOff>
                  </from>
                  <to>
                    <xdr:col>10</xdr:col>
                    <xdr:colOff>114300</xdr:colOff>
                    <xdr:row>41</xdr:row>
                    <xdr:rowOff>19050</xdr:rowOff>
                  </to>
                </anchor>
              </controlPr>
            </control>
          </mc:Choice>
        </mc:AlternateContent>
        <mc:AlternateContent xmlns:mc="http://schemas.openxmlformats.org/markup-compatibility/2006">
          <mc:Choice Requires="x14">
            <control shapeId="57376" r:id="rId24" name="Option Button 32">
              <controlPr defaultSize="0" autoFill="0" autoLine="0" autoPict="0">
                <anchor moveWithCells="1">
                  <from>
                    <xdr:col>12</xdr:col>
                    <xdr:colOff>276225</xdr:colOff>
                    <xdr:row>40</xdr:row>
                    <xdr:rowOff>0</xdr:rowOff>
                  </from>
                  <to>
                    <xdr:col>13</xdr:col>
                    <xdr:colOff>19050</xdr:colOff>
                    <xdr:row>41</xdr:row>
                    <xdr:rowOff>19050</xdr:rowOff>
                  </to>
                </anchor>
              </controlPr>
            </control>
          </mc:Choice>
        </mc:AlternateContent>
        <mc:AlternateContent xmlns:mc="http://schemas.openxmlformats.org/markup-compatibility/2006">
          <mc:Choice Requires="x14">
            <control shapeId="57377" r:id="rId25" name="Group Box 33">
              <controlPr defaultSize="0" print="0" autoFill="0" autoPict="0" altText="">
                <anchor moveWithCells="1">
                  <from>
                    <xdr:col>9</xdr:col>
                    <xdr:colOff>0</xdr:colOff>
                    <xdr:row>38</xdr:row>
                    <xdr:rowOff>0</xdr:rowOff>
                  </from>
                  <to>
                    <xdr:col>13</xdr:col>
                    <xdr:colOff>219075</xdr:colOff>
                    <xdr:row>40</xdr:row>
                    <xdr:rowOff>38100</xdr:rowOff>
                  </to>
                </anchor>
              </controlPr>
            </control>
          </mc:Choice>
        </mc:AlternateContent>
        <mc:AlternateContent xmlns:mc="http://schemas.openxmlformats.org/markup-compatibility/2006">
          <mc:Choice Requires="x14">
            <control shapeId="57380" r:id="rId26" name="Group Box 36">
              <controlPr defaultSize="0" print="0" autoFill="0" autoPict="0">
                <anchor moveWithCells="1">
                  <from>
                    <xdr:col>7</xdr:col>
                    <xdr:colOff>0</xdr:colOff>
                    <xdr:row>40</xdr:row>
                    <xdr:rowOff>0</xdr:rowOff>
                  </from>
                  <to>
                    <xdr:col>11</xdr:col>
                    <xdr:colOff>171450</xdr:colOff>
                    <xdr:row>41</xdr:row>
                    <xdr:rowOff>161925</xdr:rowOff>
                  </to>
                </anchor>
              </controlPr>
            </control>
          </mc:Choice>
        </mc:AlternateContent>
        <mc:AlternateContent xmlns:mc="http://schemas.openxmlformats.org/markup-compatibility/2006">
          <mc:Choice Requires="x14">
            <control shapeId="57381" r:id="rId27" name="Option Button 37">
              <controlPr defaultSize="0" autoFill="0" autoLine="0" autoPict="0">
                <anchor moveWithCells="1">
                  <from>
                    <xdr:col>7</xdr:col>
                    <xdr:colOff>219075</xdr:colOff>
                    <xdr:row>40</xdr:row>
                    <xdr:rowOff>0</xdr:rowOff>
                  </from>
                  <to>
                    <xdr:col>8</xdr:col>
                    <xdr:colOff>485775</xdr:colOff>
                    <xdr:row>41</xdr:row>
                    <xdr:rowOff>9525</xdr:rowOff>
                  </to>
                </anchor>
              </controlPr>
            </control>
          </mc:Choice>
        </mc:AlternateContent>
        <mc:AlternateContent xmlns:mc="http://schemas.openxmlformats.org/markup-compatibility/2006">
          <mc:Choice Requires="x14">
            <control shapeId="57382" r:id="rId28" name="Option Button 38">
              <controlPr defaultSize="0" autoFill="0" autoLine="0" autoPict="0">
                <anchor moveWithCells="1">
                  <from>
                    <xdr:col>9</xdr:col>
                    <xdr:colOff>428625</xdr:colOff>
                    <xdr:row>40</xdr:row>
                    <xdr:rowOff>0</xdr:rowOff>
                  </from>
                  <to>
                    <xdr:col>11</xdr:col>
                    <xdr:colOff>95250</xdr:colOff>
                    <xdr:row>41</xdr:row>
                    <xdr:rowOff>9525</xdr:rowOff>
                  </to>
                </anchor>
              </controlPr>
            </control>
          </mc:Choice>
        </mc:AlternateContent>
        <mc:AlternateContent xmlns:mc="http://schemas.openxmlformats.org/markup-compatibility/2006">
          <mc:Choice Requires="x14">
            <control shapeId="57383" r:id="rId29" name="Group Box 39">
              <controlPr defaultSize="0" print="0" autoFill="0" autoPict="0">
                <anchor moveWithCells="1">
                  <from>
                    <xdr:col>7</xdr:col>
                    <xdr:colOff>0</xdr:colOff>
                    <xdr:row>40</xdr:row>
                    <xdr:rowOff>0</xdr:rowOff>
                  </from>
                  <to>
                    <xdr:col>11</xdr:col>
                    <xdr:colOff>171450</xdr:colOff>
                    <xdr:row>41</xdr:row>
                    <xdr:rowOff>161925</xdr:rowOff>
                  </to>
                </anchor>
              </controlPr>
            </control>
          </mc:Choice>
        </mc:AlternateContent>
        <mc:AlternateContent xmlns:mc="http://schemas.openxmlformats.org/markup-compatibility/2006">
          <mc:Choice Requires="x14">
            <control shapeId="57384" r:id="rId30" name="Group Box 40">
              <controlPr defaultSize="0" print="0" autoFill="0" autoPict="0">
                <anchor moveWithCells="1">
                  <from>
                    <xdr:col>7</xdr:col>
                    <xdr:colOff>0</xdr:colOff>
                    <xdr:row>41</xdr:row>
                    <xdr:rowOff>0</xdr:rowOff>
                  </from>
                  <to>
                    <xdr:col>11</xdr:col>
                    <xdr:colOff>171450</xdr:colOff>
                    <xdr:row>42</xdr:row>
                    <xdr:rowOff>161925</xdr:rowOff>
                  </to>
                </anchor>
              </controlPr>
            </control>
          </mc:Choice>
        </mc:AlternateContent>
        <mc:AlternateContent xmlns:mc="http://schemas.openxmlformats.org/markup-compatibility/2006">
          <mc:Choice Requires="x14">
            <control shapeId="57385" r:id="rId31" name="Option Button 41">
              <controlPr defaultSize="0" autoFill="0" autoLine="0" autoPict="0">
                <anchor moveWithCells="1">
                  <from>
                    <xdr:col>7</xdr:col>
                    <xdr:colOff>219075</xdr:colOff>
                    <xdr:row>41</xdr:row>
                    <xdr:rowOff>0</xdr:rowOff>
                  </from>
                  <to>
                    <xdr:col>8</xdr:col>
                    <xdr:colOff>485775</xdr:colOff>
                    <xdr:row>42</xdr:row>
                    <xdr:rowOff>9525</xdr:rowOff>
                  </to>
                </anchor>
              </controlPr>
            </control>
          </mc:Choice>
        </mc:AlternateContent>
        <mc:AlternateContent xmlns:mc="http://schemas.openxmlformats.org/markup-compatibility/2006">
          <mc:Choice Requires="x14">
            <control shapeId="57386" r:id="rId32" name="Option Button 42">
              <controlPr defaultSize="0" autoFill="0" autoLine="0" autoPict="0">
                <anchor moveWithCells="1">
                  <from>
                    <xdr:col>9</xdr:col>
                    <xdr:colOff>428625</xdr:colOff>
                    <xdr:row>41</xdr:row>
                    <xdr:rowOff>0</xdr:rowOff>
                  </from>
                  <to>
                    <xdr:col>11</xdr:col>
                    <xdr:colOff>95250</xdr:colOff>
                    <xdr:row>42</xdr:row>
                    <xdr:rowOff>9525</xdr:rowOff>
                  </to>
                </anchor>
              </controlPr>
            </control>
          </mc:Choice>
        </mc:AlternateContent>
        <mc:AlternateContent xmlns:mc="http://schemas.openxmlformats.org/markup-compatibility/2006">
          <mc:Choice Requires="x14">
            <control shapeId="57387" r:id="rId33" name="Group Box 43">
              <controlPr defaultSize="0" print="0" autoFill="0" autoPict="0">
                <anchor moveWithCells="1">
                  <from>
                    <xdr:col>7</xdr:col>
                    <xdr:colOff>0</xdr:colOff>
                    <xdr:row>41</xdr:row>
                    <xdr:rowOff>0</xdr:rowOff>
                  </from>
                  <to>
                    <xdr:col>11</xdr:col>
                    <xdr:colOff>171450</xdr:colOff>
                    <xdr:row>42</xdr:row>
                    <xdr:rowOff>161925</xdr:rowOff>
                  </to>
                </anchor>
              </controlPr>
            </control>
          </mc:Choice>
        </mc:AlternateContent>
        <mc:AlternateContent xmlns:mc="http://schemas.openxmlformats.org/markup-compatibility/2006">
          <mc:Choice Requires="x14">
            <control shapeId="57388" r:id="rId34" name="Group Box 44">
              <controlPr defaultSize="0" print="0" autoFill="0" autoPict="0">
                <anchor moveWithCells="1">
                  <from>
                    <xdr:col>7</xdr:col>
                    <xdr:colOff>0</xdr:colOff>
                    <xdr:row>41</xdr:row>
                    <xdr:rowOff>0</xdr:rowOff>
                  </from>
                  <to>
                    <xdr:col>11</xdr:col>
                    <xdr:colOff>171450</xdr:colOff>
                    <xdr:row>42</xdr:row>
                    <xdr:rowOff>161925</xdr:rowOff>
                  </to>
                </anchor>
              </controlPr>
            </control>
          </mc:Choice>
        </mc:AlternateContent>
        <mc:AlternateContent xmlns:mc="http://schemas.openxmlformats.org/markup-compatibility/2006">
          <mc:Choice Requires="x14">
            <control shapeId="57389" r:id="rId35" name="Option Button 45">
              <controlPr defaultSize="0" autoFill="0" autoLine="0" autoPict="0">
                <anchor moveWithCells="1">
                  <from>
                    <xdr:col>7</xdr:col>
                    <xdr:colOff>219075</xdr:colOff>
                    <xdr:row>41</xdr:row>
                    <xdr:rowOff>0</xdr:rowOff>
                  </from>
                  <to>
                    <xdr:col>8</xdr:col>
                    <xdr:colOff>485775</xdr:colOff>
                    <xdr:row>42</xdr:row>
                    <xdr:rowOff>9525</xdr:rowOff>
                  </to>
                </anchor>
              </controlPr>
            </control>
          </mc:Choice>
        </mc:AlternateContent>
        <mc:AlternateContent xmlns:mc="http://schemas.openxmlformats.org/markup-compatibility/2006">
          <mc:Choice Requires="x14">
            <control shapeId="57390" r:id="rId36" name="Option Button 46">
              <controlPr defaultSize="0" autoFill="0" autoLine="0" autoPict="0">
                <anchor moveWithCells="1">
                  <from>
                    <xdr:col>9</xdr:col>
                    <xdr:colOff>428625</xdr:colOff>
                    <xdr:row>41</xdr:row>
                    <xdr:rowOff>0</xdr:rowOff>
                  </from>
                  <to>
                    <xdr:col>11</xdr:col>
                    <xdr:colOff>95250</xdr:colOff>
                    <xdr:row>42</xdr:row>
                    <xdr:rowOff>9525</xdr:rowOff>
                  </to>
                </anchor>
              </controlPr>
            </control>
          </mc:Choice>
        </mc:AlternateContent>
        <mc:AlternateContent xmlns:mc="http://schemas.openxmlformats.org/markup-compatibility/2006">
          <mc:Choice Requires="x14">
            <control shapeId="57391" r:id="rId37" name="Group Box 47">
              <controlPr defaultSize="0" print="0" autoFill="0" autoPict="0">
                <anchor moveWithCells="1">
                  <from>
                    <xdr:col>7</xdr:col>
                    <xdr:colOff>0</xdr:colOff>
                    <xdr:row>41</xdr:row>
                    <xdr:rowOff>0</xdr:rowOff>
                  </from>
                  <to>
                    <xdr:col>11</xdr:col>
                    <xdr:colOff>171450</xdr:colOff>
                    <xdr:row>42</xdr:row>
                    <xdr:rowOff>161925</xdr:rowOff>
                  </to>
                </anchor>
              </controlPr>
            </control>
          </mc:Choice>
        </mc:AlternateContent>
        <mc:AlternateContent xmlns:mc="http://schemas.openxmlformats.org/markup-compatibility/2006">
          <mc:Choice Requires="x14">
            <control shapeId="57392" r:id="rId38" name="Group Box 48">
              <controlPr defaultSize="0" print="0" autoFill="0" autoPict="0">
                <anchor moveWithCells="1">
                  <from>
                    <xdr:col>8</xdr:col>
                    <xdr:colOff>0</xdr:colOff>
                    <xdr:row>16</xdr:row>
                    <xdr:rowOff>0</xdr:rowOff>
                  </from>
                  <to>
                    <xdr:col>12</xdr:col>
                    <xdr:colOff>219075</xdr:colOff>
                    <xdr:row>19</xdr:row>
                    <xdr:rowOff>0</xdr:rowOff>
                  </to>
                </anchor>
              </controlPr>
            </control>
          </mc:Choice>
        </mc:AlternateContent>
        <mc:AlternateContent xmlns:mc="http://schemas.openxmlformats.org/markup-compatibility/2006">
          <mc:Choice Requires="x14">
            <control shapeId="57393" r:id="rId39" name="Option Button 49">
              <controlPr defaultSize="0" autoFill="0" autoLine="0" autoPict="0">
                <anchor moveWithCells="1">
                  <from>
                    <xdr:col>8</xdr:col>
                    <xdr:colOff>219075</xdr:colOff>
                    <xdr:row>16</xdr:row>
                    <xdr:rowOff>0</xdr:rowOff>
                  </from>
                  <to>
                    <xdr:col>9</xdr:col>
                    <xdr:colOff>114300</xdr:colOff>
                    <xdr:row>18</xdr:row>
                    <xdr:rowOff>9525</xdr:rowOff>
                  </to>
                </anchor>
              </controlPr>
            </control>
          </mc:Choice>
        </mc:AlternateContent>
        <mc:AlternateContent xmlns:mc="http://schemas.openxmlformats.org/markup-compatibility/2006">
          <mc:Choice Requires="x14">
            <control shapeId="57394" r:id="rId40" name="Option Button 50">
              <controlPr defaultSize="0" autoFill="0" autoLine="0" autoPict="0">
                <anchor moveWithCells="1">
                  <from>
                    <xdr:col>11</xdr:col>
                    <xdr:colOff>276225</xdr:colOff>
                    <xdr:row>16</xdr:row>
                    <xdr:rowOff>0</xdr:rowOff>
                  </from>
                  <to>
                    <xdr:col>12</xdr:col>
                    <xdr:colOff>142875</xdr:colOff>
                    <xdr:row>18</xdr:row>
                    <xdr:rowOff>9525</xdr:rowOff>
                  </to>
                </anchor>
              </controlPr>
            </control>
          </mc:Choice>
        </mc:AlternateContent>
        <mc:AlternateContent xmlns:mc="http://schemas.openxmlformats.org/markup-compatibility/2006">
          <mc:Choice Requires="x14">
            <control shapeId="57395" r:id="rId41" name="Group Box 51">
              <controlPr defaultSize="0" print="0" autoFill="0" autoPict="0">
                <anchor moveWithCells="1">
                  <from>
                    <xdr:col>8</xdr:col>
                    <xdr:colOff>0</xdr:colOff>
                    <xdr:row>16</xdr:row>
                    <xdr:rowOff>0</xdr:rowOff>
                  </from>
                  <to>
                    <xdr:col>12</xdr:col>
                    <xdr:colOff>219075</xdr:colOff>
                    <xdr:row>19</xdr:row>
                    <xdr:rowOff>0</xdr:rowOff>
                  </to>
                </anchor>
              </controlPr>
            </control>
          </mc:Choice>
        </mc:AlternateContent>
        <mc:AlternateContent xmlns:mc="http://schemas.openxmlformats.org/markup-compatibility/2006">
          <mc:Choice Requires="x14">
            <control shapeId="57398" r:id="rId42" name="Group Box 54">
              <controlPr defaultSize="0" print="0" autoFill="0" autoPict="0">
                <anchor moveWithCells="1">
                  <from>
                    <xdr:col>7</xdr:col>
                    <xdr:colOff>0</xdr:colOff>
                    <xdr:row>41</xdr:row>
                    <xdr:rowOff>0</xdr:rowOff>
                  </from>
                  <to>
                    <xdr:col>11</xdr:col>
                    <xdr:colOff>171450</xdr:colOff>
                    <xdr:row>42</xdr:row>
                    <xdr:rowOff>161925</xdr:rowOff>
                  </to>
                </anchor>
              </controlPr>
            </control>
          </mc:Choice>
        </mc:AlternateContent>
        <mc:AlternateContent xmlns:mc="http://schemas.openxmlformats.org/markup-compatibility/2006">
          <mc:Choice Requires="x14">
            <control shapeId="57399" r:id="rId43" name="Option Button 55">
              <controlPr defaultSize="0" autoFill="0" autoLine="0" autoPict="0">
                <anchor moveWithCells="1">
                  <from>
                    <xdr:col>7</xdr:col>
                    <xdr:colOff>219075</xdr:colOff>
                    <xdr:row>41</xdr:row>
                    <xdr:rowOff>0</xdr:rowOff>
                  </from>
                  <to>
                    <xdr:col>8</xdr:col>
                    <xdr:colOff>485775</xdr:colOff>
                    <xdr:row>42</xdr:row>
                    <xdr:rowOff>9525</xdr:rowOff>
                  </to>
                </anchor>
              </controlPr>
            </control>
          </mc:Choice>
        </mc:AlternateContent>
        <mc:AlternateContent xmlns:mc="http://schemas.openxmlformats.org/markup-compatibility/2006">
          <mc:Choice Requires="x14">
            <control shapeId="57400" r:id="rId44" name="Option Button 56">
              <controlPr defaultSize="0" autoFill="0" autoLine="0" autoPict="0">
                <anchor moveWithCells="1">
                  <from>
                    <xdr:col>9</xdr:col>
                    <xdr:colOff>428625</xdr:colOff>
                    <xdr:row>41</xdr:row>
                    <xdr:rowOff>0</xdr:rowOff>
                  </from>
                  <to>
                    <xdr:col>11</xdr:col>
                    <xdr:colOff>95250</xdr:colOff>
                    <xdr:row>42</xdr:row>
                    <xdr:rowOff>9525</xdr:rowOff>
                  </to>
                </anchor>
              </controlPr>
            </control>
          </mc:Choice>
        </mc:AlternateContent>
        <mc:AlternateContent xmlns:mc="http://schemas.openxmlformats.org/markup-compatibility/2006">
          <mc:Choice Requires="x14">
            <control shapeId="57401" r:id="rId45" name="Group Box 57">
              <controlPr defaultSize="0" print="0" autoFill="0" autoPict="0">
                <anchor moveWithCells="1">
                  <from>
                    <xdr:col>7</xdr:col>
                    <xdr:colOff>0</xdr:colOff>
                    <xdr:row>41</xdr:row>
                    <xdr:rowOff>0</xdr:rowOff>
                  </from>
                  <to>
                    <xdr:col>11</xdr:col>
                    <xdr:colOff>171450</xdr:colOff>
                    <xdr:row>42</xdr:row>
                    <xdr:rowOff>161925</xdr:rowOff>
                  </to>
                </anchor>
              </controlPr>
            </control>
          </mc:Choice>
        </mc:AlternateContent>
        <mc:AlternateContent xmlns:mc="http://schemas.openxmlformats.org/markup-compatibility/2006">
          <mc:Choice Requires="x14">
            <control shapeId="57403" r:id="rId46" name="Group Box 59">
              <controlPr defaultSize="0" print="0" autoFill="0" autoPict="0" altText="">
                <anchor moveWithCells="1">
                  <from>
                    <xdr:col>2</xdr:col>
                    <xdr:colOff>0</xdr:colOff>
                    <xdr:row>16</xdr:row>
                    <xdr:rowOff>0</xdr:rowOff>
                  </from>
                  <to>
                    <xdr:col>7</xdr:col>
                    <xdr:colOff>0</xdr:colOff>
                    <xdr:row>19</xdr:row>
                    <xdr:rowOff>0</xdr:rowOff>
                  </to>
                </anchor>
              </controlPr>
            </control>
          </mc:Choice>
        </mc:AlternateContent>
        <mc:AlternateContent xmlns:mc="http://schemas.openxmlformats.org/markup-compatibility/2006">
          <mc:Choice Requires="x14">
            <control shapeId="57404" r:id="rId47" name="Option Button 60">
              <controlPr defaultSize="0" autoFill="0" autoLine="0" autoPict="0">
                <anchor moveWithCells="1">
                  <from>
                    <xdr:col>2</xdr:col>
                    <xdr:colOff>219075</xdr:colOff>
                    <xdr:row>16</xdr:row>
                    <xdr:rowOff>0</xdr:rowOff>
                  </from>
                  <to>
                    <xdr:col>4</xdr:col>
                    <xdr:colOff>209550</xdr:colOff>
                    <xdr:row>18</xdr:row>
                    <xdr:rowOff>19050</xdr:rowOff>
                  </to>
                </anchor>
              </controlPr>
            </control>
          </mc:Choice>
        </mc:AlternateContent>
        <mc:AlternateContent xmlns:mc="http://schemas.openxmlformats.org/markup-compatibility/2006">
          <mc:Choice Requires="x14">
            <control shapeId="57405" r:id="rId48" name="Option Button 61">
              <controlPr defaultSize="0" autoFill="0" autoLine="0" autoPict="0">
                <anchor moveWithCells="1">
                  <from>
                    <xdr:col>5</xdr:col>
                    <xdr:colOff>276225</xdr:colOff>
                    <xdr:row>16</xdr:row>
                    <xdr:rowOff>0</xdr:rowOff>
                  </from>
                  <to>
                    <xdr:col>5</xdr:col>
                    <xdr:colOff>609600</xdr:colOff>
                    <xdr:row>18</xdr:row>
                    <xdr:rowOff>19050</xdr:rowOff>
                  </to>
                </anchor>
              </controlPr>
            </control>
          </mc:Choice>
        </mc:AlternateContent>
        <mc:AlternateContent xmlns:mc="http://schemas.openxmlformats.org/markup-compatibility/2006">
          <mc:Choice Requires="x14">
            <control shapeId="57406" r:id="rId49" name="Group Box 62">
              <controlPr defaultSize="0" print="0" autoFill="0" autoPict="0" altText="">
                <anchor moveWithCells="1">
                  <from>
                    <xdr:col>2</xdr:col>
                    <xdr:colOff>0</xdr:colOff>
                    <xdr:row>16</xdr:row>
                    <xdr:rowOff>0</xdr:rowOff>
                  </from>
                  <to>
                    <xdr:col>7</xdr:col>
                    <xdr:colOff>0</xdr:colOff>
                    <xdr:row>19</xdr:row>
                    <xdr:rowOff>0</xdr:rowOff>
                  </to>
                </anchor>
              </controlPr>
            </control>
          </mc:Choice>
        </mc:AlternateContent>
        <mc:AlternateContent xmlns:mc="http://schemas.openxmlformats.org/markup-compatibility/2006">
          <mc:Choice Requires="x14">
            <control shapeId="57409" r:id="rId50" name="Group Box 65">
              <controlPr defaultSize="0" print="0" autoFill="0" autoPict="0">
                <anchor moveWithCells="1">
                  <from>
                    <xdr:col>7</xdr:col>
                    <xdr:colOff>0</xdr:colOff>
                    <xdr:row>40</xdr:row>
                    <xdr:rowOff>0</xdr:rowOff>
                  </from>
                  <to>
                    <xdr:col>11</xdr:col>
                    <xdr:colOff>171450</xdr:colOff>
                    <xdr:row>41</xdr:row>
                    <xdr:rowOff>161925</xdr:rowOff>
                  </to>
                </anchor>
              </controlPr>
            </control>
          </mc:Choice>
        </mc:AlternateContent>
        <mc:AlternateContent xmlns:mc="http://schemas.openxmlformats.org/markup-compatibility/2006">
          <mc:Choice Requires="x14">
            <control shapeId="57410" r:id="rId51" name="Option Button 66">
              <controlPr defaultSize="0" autoFill="0" autoLine="0" autoPict="0">
                <anchor moveWithCells="1">
                  <from>
                    <xdr:col>7</xdr:col>
                    <xdr:colOff>219075</xdr:colOff>
                    <xdr:row>40</xdr:row>
                    <xdr:rowOff>0</xdr:rowOff>
                  </from>
                  <to>
                    <xdr:col>8</xdr:col>
                    <xdr:colOff>485775</xdr:colOff>
                    <xdr:row>41</xdr:row>
                    <xdr:rowOff>9525</xdr:rowOff>
                  </to>
                </anchor>
              </controlPr>
            </control>
          </mc:Choice>
        </mc:AlternateContent>
        <mc:AlternateContent xmlns:mc="http://schemas.openxmlformats.org/markup-compatibility/2006">
          <mc:Choice Requires="x14">
            <control shapeId="57411" r:id="rId52" name="Option Button 67">
              <controlPr defaultSize="0" autoFill="0" autoLine="0" autoPict="0">
                <anchor moveWithCells="1">
                  <from>
                    <xdr:col>9</xdr:col>
                    <xdr:colOff>428625</xdr:colOff>
                    <xdr:row>40</xdr:row>
                    <xdr:rowOff>0</xdr:rowOff>
                  </from>
                  <to>
                    <xdr:col>11</xdr:col>
                    <xdr:colOff>95250</xdr:colOff>
                    <xdr:row>41</xdr:row>
                    <xdr:rowOff>9525</xdr:rowOff>
                  </to>
                </anchor>
              </controlPr>
            </control>
          </mc:Choice>
        </mc:AlternateContent>
        <mc:AlternateContent xmlns:mc="http://schemas.openxmlformats.org/markup-compatibility/2006">
          <mc:Choice Requires="x14">
            <control shapeId="57412" r:id="rId53" name="Group Box 68">
              <controlPr defaultSize="0" print="0" autoFill="0" autoPict="0">
                <anchor moveWithCells="1">
                  <from>
                    <xdr:col>7</xdr:col>
                    <xdr:colOff>0</xdr:colOff>
                    <xdr:row>40</xdr:row>
                    <xdr:rowOff>0</xdr:rowOff>
                  </from>
                  <to>
                    <xdr:col>11</xdr:col>
                    <xdr:colOff>171450</xdr:colOff>
                    <xdr:row>41</xdr:row>
                    <xdr:rowOff>161925</xdr:rowOff>
                  </to>
                </anchor>
              </controlPr>
            </control>
          </mc:Choice>
        </mc:AlternateContent>
        <mc:AlternateContent xmlns:mc="http://schemas.openxmlformats.org/markup-compatibility/2006">
          <mc:Choice Requires="x14">
            <control shapeId="57413" r:id="rId54" name="Option Button 69">
              <controlPr defaultSize="0" autoFill="0" autoLine="0" autoPict="0">
                <anchor moveWithCells="1">
                  <from>
                    <xdr:col>7</xdr:col>
                    <xdr:colOff>219075</xdr:colOff>
                    <xdr:row>40</xdr:row>
                    <xdr:rowOff>0</xdr:rowOff>
                  </from>
                  <to>
                    <xdr:col>8</xdr:col>
                    <xdr:colOff>0</xdr:colOff>
                    <xdr:row>41</xdr:row>
                    <xdr:rowOff>9525</xdr:rowOff>
                  </to>
                </anchor>
              </controlPr>
            </control>
          </mc:Choice>
        </mc:AlternateContent>
        <mc:AlternateContent xmlns:mc="http://schemas.openxmlformats.org/markup-compatibility/2006">
          <mc:Choice Requires="x14">
            <control shapeId="57414" r:id="rId55" name="Option Button 70">
              <controlPr defaultSize="0" autoFill="0" autoLine="0" autoPict="0">
                <anchor moveWithCells="1">
                  <from>
                    <xdr:col>10</xdr:col>
                    <xdr:colOff>276225</xdr:colOff>
                    <xdr:row>40</xdr:row>
                    <xdr:rowOff>0</xdr:rowOff>
                  </from>
                  <to>
                    <xdr:col>11</xdr:col>
                    <xdr:colOff>95250</xdr:colOff>
                    <xdr:row>41</xdr:row>
                    <xdr:rowOff>9525</xdr:rowOff>
                  </to>
                </anchor>
              </controlPr>
            </control>
          </mc:Choice>
        </mc:AlternateContent>
        <mc:AlternateContent xmlns:mc="http://schemas.openxmlformats.org/markup-compatibility/2006">
          <mc:Choice Requires="x14">
            <control shapeId="57415" r:id="rId56" name="Group Box 71">
              <controlPr defaultSize="0" print="0" autoFill="0" autoPict="0">
                <anchor moveWithCells="1">
                  <from>
                    <xdr:col>7</xdr:col>
                    <xdr:colOff>0</xdr:colOff>
                    <xdr:row>40</xdr:row>
                    <xdr:rowOff>0</xdr:rowOff>
                  </from>
                  <to>
                    <xdr:col>10</xdr:col>
                    <xdr:colOff>495300</xdr:colOff>
                    <xdr:row>41</xdr:row>
                    <xdr:rowOff>161925</xdr:rowOff>
                  </to>
                </anchor>
              </controlPr>
            </control>
          </mc:Choice>
        </mc:AlternateContent>
        <mc:AlternateContent xmlns:mc="http://schemas.openxmlformats.org/markup-compatibility/2006">
          <mc:Choice Requires="x14">
            <control shapeId="57416" r:id="rId57" name="Group Box 72">
              <controlPr defaultSize="0" print="0" autoFill="0" autoPict="0">
                <anchor moveWithCells="1">
                  <from>
                    <xdr:col>7</xdr:col>
                    <xdr:colOff>0</xdr:colOff>
                    <xdr:row>40</xdr:row>
                    <xdr:rowOff>0</xdr:rowOff>
                  </from>
                  <to>
                    <xdr:col>11</xdr:col>
                    <xdr:colOff>171450</xdr:colOff>
                    <xdr:row>41</xdr:row>
                    <xdr:rowOff>161925</xdr:rowOff>
                  </to>
                </anchor>
              </controlPr>
            </control>
          </mc:Choice>
        </mc:AlternateContent>
        <mc:AlternateContent xmlns:mc="http://schemas.openxmlformats.org/markup-compatibility/2006">
          <mc:Choice Requires="x14">
            <control shapeId="57417" r:id="rId58" name="Option Button 73">
              <controlPr defaultSize="0" autoFill="0" autoLine="0" autoPict="0">
                <anchor moveWithCells="1">
                  <from>
                    <xdr:col>7</xdr:col>
                    <xdr:colOff>219075</xdr:colOff>
                    <xdr:row>40</xdr:row>
                    <xdr:rowOff>0</xdr:rowOff>
                  </from>
                  <to>
                    <xdr:col>8</xdr:col>
                    <xdr:colOff>485775</xdr:colOff>
                    <xdr:row>41</xdr:row>
                    <xdr:rowOff>19050</xdr:rowOff>
                  </to>
                </anchor>
              </controlPr>
            </control>
          </mc:Choice>
        </mc:AlternateContent>
        <mc:AlternateContent xmlns:mc="http://schemas.openxmlformats.org/markup-compatibility/2006">
          <mc:Choice Requires="x14">
            <control shapeId="57418" r:id="rId59" name="Option Button 74">
              <controlPr defaultSize="0" autoFill="0" autoLine="0" autoPict="0">
                <anchor moveWithCells="1">
                  <from>
                    <xdr:col>9</xdr:col>
                    <xdr:colOff>428625</xdr:colOff>
                    <xdr:row>40</xdr:row>
                    <xdr:rowOff>0</xdr:rowOff>
                  </from>
                  <to>
                    <xdr:col>11</xdr:col>
                    <xdr:colOff>95250</xdr:colOff>
                    <xdr:row>41</xdr:row>
                    <xdr:rowOff>19050</xdr:rowOff>
                  </to>
                </anchor>
              </controlPr>
            </control>
          </mc:Choice>
        </mc:AlternateContent>
        <mc:AlternateContent xmlns:mc="http://schemas.openxmlformats.org/markup-compatibility/2006">
          <mc:Choice Requires="x14">
            <control shapeId="57419" r:id="rId60" name="Group Box 75">
              <controlPr defaultSize="0" print="0" autoFill="0" autoPict="0">
                <anchor moveWithCells="1">
                  <from>
                    <xdr:col>7</xdr:col>
                    <xdr:colOff>0</xdr:colOff>
                    <xdr:row>40</xdr:row>
                    <xdr:rowOff>0</xdr:rowOff>
                  </from>
                  <to>
                    <xdr:col>11</xdr:col>
                    <xdr:colOff>171450</xdr:colOff>
                    <xdr:row>41</xdr:row>
                    <xdr:rowOff>161925</xdr:rowOff>
                  </to>
                </anchor>
              </controlPr>
            </control>
          </mc:Choice>
        </mc:AlternateContent>
        <mc:AlternateContent xmlns:mc="http://schemas.openxmlformats.org/markup-compatibility/2006">
          <mc:Choice Requires="x14">
            <control shapeId="57420" r:id="rId61" name="Option Button 76">
              <controlPr defaultSize="0" autoFill="0" autoLine="0" autoPict="0">
                <anchor moveWithCells="1">
                  <from>
                    <xdr:col>3</xdr:col>
                    <xdr:colOff>19050</xdr:colOff>
                    <xdr:row>40</xdr:row>
                    <xdr:rowOff>0</xdr:rowOff>
                  </from>
                  <to>
                    <xdr:col>5</xdr:col>
                    <xdr:colOff>723900</xdr:colOff>
                    <xdr:row>40</xdr:row>
                    <xdr:rowOff>161925</xdr:rowOff>
                  </to>
                </anchor>
              </controlPr>
            </control>
          </mc:Choice>
        </mc:AlternateContent>
        <mc:AlternateContent xmlns:mc="http://schemas.openxmlformats.org/markup-compatibility/2006">
          <mc:Choice Requires="x14">
            <control shapeId="57421" r:id="rId62" name="Option Button 77">
              <controlPr defaultSize="0" autoFill="0" autoLine="0" autoPict="0">
                <anchor moveWithCells="1">
                  <from>
                    <xdr:col>5</xdr:col>
                    <xdr:colOff>504825</xdr:colOff>
                    <xdr:row>40</xdr:row>
                    <xdr:rowOff>0</xdr:rowOff>
                  </from>
                  <to>
                    <xdr:col>6</xdr:col>
                    <xdr:colOff>514350</xdr:colOff>
                    <xdr:row>41</xdr:row>
                    <xdr:rowOff>0</xdr:rowOff>
                  </to>
                </anchor>
              </controlPr>
            </control>
          </mc:Choice>
        </mc:AlternateContent>
        <mc:AlternateContent xmlns:mc="http://schemas.openxmlformats.org/markup-compatibility/2006">
          <mc:Choice Requires="x14">
            <control shapeId="57422" r:id="rId63" name="Option Button 78">
              <controlPr defaultSize="0" autoFill="0" autoLine="0" autoPict="0">
                <anchor moveWithCells="1">
                  <from>
                    <xdr:col>8</xdr:col>
                    <xdr:colOff>590550</xdr:colOff>
                    <xdr:row>40</xdr:row>
                    <xdr:rowOff>0</xdr:rowOff>
                  </from>
                  <to>
                    <xdr:col>10</xdr:col>
                    <xdr:colOff>19050</xdr:colOff>
                    <xdr:row>41</xdr:row>
                    <xdr:rowOff>0</xdr:rowOff>
                  </to>
                </anchor>
              </controlPr>
            </control>
          </mc:Choice>
        </mc:AlternateContent>
        <mc:AlternateContent xmlns:mc="http://schemas.openxmlformats.org/markup-compatibility/2006">
          <mc:Choice Requires="x14">
            <control shapeId="57423" r:id="rId64" name="Group Box 79">
              <controlPr defaultSize="0" print="0" autoFill="0" autoPict="0">
                <anchor moveWithCells="1">
                  <from>
                    <xdr:col>2</xdr:col>
                    <xdr:colOff>133350</xdr:colOff>
                    <xdr:row>40</xdr:row>
                    <xdr:rowOff>0</xdr:rowOff>
                  </from>
                  <to>
                    <xdr:col>11</xdr:col>
                    <xdr:colOff>28575</xdr:colOff>
                    <xdr:row>41</xdr:row>
                    <xdr:rowOff>161925</xdr:rowOff>
                  </to>
                </anchor>
              </controlPr>
            </control>
          </mc:Choice>
        </mc:AlternateContent>
        <mc:AlternateContent xmlns:mc="http://schemas.openxmlformats.org/markup-compatibility/2006">
          <mc:Choice Requires="x14">
            <control shapeId="57424" r:id="rId65" name="Group Box 80">
              <controlPr defaultSize="0" print="0" autoFill="0" autoPict="0">
                <anchor moveWithCells="1">
                  <from>
                    <xdr:col>2</xdr:col>
                    <xdr:colOff>133350</xdr:colOff>
                    <xdr:row>40</xdr:row>
                    <xdr:rowOff>0</xdr:rowOff>
                  </from>
                  <to>
                    <xdr:col>11</xdr:col>
                    <xdr:colOff>28575</xdr:colOff>
                    <xdr:row>41</xdr:row>
                    <xdr:rowOff>161925</xdr:rowOff>
                  </to>
                </anchor>
              </controlPr>
            </control>
          </mc:Choice>
        </mc:AlternateContent>
        <mc:AlternateContent xmlns:mc="http://schemas.openxmlformats.org/markup-compatibility/2006">
          <mc:Choice Requires="x14">
            <control shapeId="57425" r:id="rId66" name="Option Button 81">
              <controlPr defaultSize="0" autoFill="0" autoLine="0" autoPict="0">
                <anchor moveWithCells="1">
                  <from>
                    <xdr:col>3</xdr:col>
                    <xdr:colOff>19050</xdr:colOff>
                    <xdr:row>40</xdr:row>
                    <xdr:rowOff>0</xdr:rowOff>
                  </from>
                  <to>
                    <xdr:col>5</xdr:col>
                    <xdr:colOff>723900</xdr:colOff>
                    <xdr:row>40</xdr:row>
                    <xdr:rowOff>161925</xdr:rowOff>
                  </to>
                </anchor>
              </controlPr>
            </control>
          </mc:Choice>
        </mc:AlternateContent>
        <mc:AlternateContent xmlns:mc="http://schemas.openxmlformats.org/markup-compatibility/2006">
          <mc:Choice Requires="x14">
            <control shapeId="57426" r:id="rId67" name="Option Button 82">
              <controlPr defaultSize="0" autoFill="0" autoLine="0" autoPict="0">
                <anchor moveWithCells="1">
                  <from>
                    <xdr:col>5</xdr:col>
                    <xdr:colOff>504825</xdr:colOff>
                    <xdr:row>40</xdr:row>
                    <xdr:rowOff>0</xdr:rowOff>
                  </from>
                  <to>
                    <xdr:col>6</xdr:col>
                    <xdr:colOff>514350</xdr:colOff>
                    <xdr:row>41</xdr:row>
                    <xdr:rowOff>0</xdr:rowOff>
                  </to>
                </anchor>
              </controlPr>
            </control>
          </mc:Choice>
        </mc:AlternateContent>
        <mc:AlternateContent xmlns:mc="http://schemas.openxmlformats.org/markup-compatibility/2006">
          <mc:Choice Requires="x14">
            <control shapeId="57427" r:id="rId68" name="Option Button 83">
              <controlPr defaultSize="0" autoFill="0" autoLine="0" autoPict="0">
                <anchor moveWithCells="1">
                  <from>
                    <xdr:col>8</xdr:col>
                    <xdr:colOff>590550</xdr:colOff>
                    <xdr:row>40</xdr:row>
                    <xdr:rowOff>0</xdr:rowOff>
                  </from>
                  <to>
                    <xdr:col>10</xdr:col>
                    <xdr:colOff>19050</xdr:colOff>
                    <xdr:row>41</xdr:row>
                    <xdr:rowOff>0</xdr:rowOff>
                  </to>
                </anchor>
              </controlPr>
            </control>
          </mc:Choice>
        </mc:AlternateContent>
        <mc:AlternateContent xmlns:mc="http://schemas.openxmlformats.org/markup-compatibility/2006">
          <mc:Choice Requires="x14">
            <control shapeId="57428" r:id="rId69" name="Group Box 84">
              <controlPr defaultSize="0" print="0" autoFill="0" autoPict="0">
                <anchor moveWithCells="1">
                  <from>
                    <xdr:col>2</xdr:col>
                    <xdr:colOff>133350</xdr:colOff>
                    <xdr:row>40</xdr:row>
                    <xdr:rowOff>0</xdr:rowOff>
                  </from>
                  <to>
                    <xdr:col>11</xdr:col>
                    <xdr:colOff>28575</xdr:colOff>
                    <xdr:row>41</xdr:row>
                    <xdr:rowOff>161925</xdr:rowOff>
                  </to>
                </anchor>
              </controlPr>
            </control>
          </mc:Choice>
        </mc:AlternateContent>
        <mc:AlternateContent xmlns:mc="http://schemas.openxmlformats.org/markup-compatibility/2006">
          <mc:Choice Requires="x14">
            <control shapeId="57429" r:id="rId70" name="Group Box 85">
              <controlPr defaultSize="0" print="0" autoFill="0" autoPict="0">
                <anchor moveWithCells="1">
                  <from>
                    <xdr:col>2</xdr:col>
                    <xdr:colOff>133350</xdr:colOff>
                    <xdr:row>40</xdr:row>
                    <xdr:rowOff>0</xdr:rowOff>
                  </from>
                  <to>
                    <xdr:col>11</xdr:col>
                    <xdr:colOff>28575</xdr:colOff>
                    <xdr:row>41</xdr:row>
                    <xdr:rowOff>161925</xdr:rowOff>
                  </to>
                </anchor>
              </controlPr>
            </control>
          </mc:Choice>
        </mc:AlternateContent>
        <mc:AlternateContent xmlns:mc="http://schemas.openxmlformats.org/markup-compatibility/2006">
          <mc:Choice Requires="x14">
            <control shapeId="57430" r:id="rId71" name="Option Button 86">
              <controlPr defaultSize="0" autoFill="0" autoLine="0" autoPict="0">
                <anchor moveWithCells="1">
                  <from>
                    <xdr:col>5</xdr:col>
                    <xdr:colOff>219075</xdr:colOff>
                    <xdr:row>20</xdr:row>
                    <xdr:rowOff>9525</xdr:rowOff>
                  </from>
                  <to>
                    <xdr:col>5</xdr:col>
                    <xdr:colOff>704850</xdr:colOff>
                    <xdr:row>21</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M58"/>
  <sheetViews>
    <sheetView zoomScaleNormal="100" workbookViewId="0">
      <selection activeCell="A2" sqref="A2:K2"/>
    </sheetView>
  </sheetViews>
  <sheetFormatPr defaultColWidth="9.140625" defaultRowHeight="12.75"/>
  <cols>
    <col min="1" max="1" width="15.28515625" style="5" customWidth="1"/>
    <col min="2" max="2" width="15.140625" style="5" customWidth="1"/>
    <col min="3" max="3" width="16.140625" style="5" customWidth="1"/>
    <col min="4" max="4" width="14.42578125" style="5" customWidth="1"/>
    <col min="5" max="5" width="18" style="5" customWidth="1"/>
    <col min="6" max="6" width="17.42578125" style="5" customWidth="1"/>
    <col min="7" max="7" width="16" style="5" customWidth="1"/>
    <col min="8" max="8" width="12.7109375" style="5" customWidth="1"/>
    <col min="9" max="9" width="18.85546875" style="5" bestFit="1" customWidth="1"/>
    <col min="10" max="10" width="12.42578125" style="5" bestFit="1" customWidth="1"/>
    <col min="11" max="11" width="18.28515625" style="5" bestFit="1" customWidth="1"/>
    <col min="12" max="16384" width="9.140625" style="5"/>
  </cols>
  <sheetData>
    <row r="1" spans="1:13" customFormat="1" ht="20.25">
      <c r="A1" s="278" t="s">
        <v>39</v>
      </c>
      <c r="B1" s="278"/>
      <c r="C1" s="278"/>
      <c r="D1" s="278"/>
      <c r="E1" s="278"/>
      <c r="F1" s="278"/>
      <c r="G1" s="278"/>
      <c r="H1" s="278"/>
      <c r="I1" s="278"/>
      <c r="J1" s="278"/>
      <c r="K1" s="278"/>
    </row>
    <row r="2" spans="1:13" customFormat="1" ht="20.25">
      <c r="A2" s="240" t="s">
        <v>165</v>
      </c>
      <c r="B2" s="240"/>
      <c r="C2" s="240"/>
      <c r="D2" s="240"/>
      <c r="E2" s="240"/>
      <c r="F2" s="240"/>
      <c r="G2" s="240"/>
      <c r="H2" s="240"/>
      <c r="I2" s="240"/>
      <c r="J2" s="240"/>
      <c r="K2" s="240"/>
      <c r="L2" s="315"/>
      <c r="M2" s="315"/>
    </row>
    <row r="3" spans="1:13" customFormat="1" ht="20.25">
      <c r="A3" s="278" t="s">
        <v>84</v>
      </c>
      <c r="B3" s="278"/>
      <c r="C3" s="278"/>
      <c r="D3" s="278"/>
      <c r="E3" s="278"/>
      <c r="F3" s="278"/>
      <c r="G3" s="278"/>
      <c r="H3" s="278"/>
      <c r="I3" s="278"/>
      <c r="J3" s="278"/>
      <c r="K3" s="278"/>
    </row>
    <row r="4" spans="1:13" s="9" customFormat="1" ht="15"/>
    <row r="5" spans="1:13" s="9" customFormat="1" ht="20.25">
      <c r="A5" s="125" t="s">
        <v>74</v>
      </c>
    </row>
    <row r="6" spans="1:13" s="9" customFormat="1" ht="15"/>
    <row r="7" spans="1:13" s="9" customFormat="1" ht="15.75">
      <c r="A7" s="178" t="s">
        <v>79</v>
      </c>
    </row>
    <row r="8" spans="1:13" s="9" customFormat="1" ht="15.75" thickBot="1">
      <c r="A8" s="11"/>
    </row>
    <row r="9" spans="1:13" s="9" customFormat="1" ht="15.75" thickBot="1">
      <c r="A9" s="279" t="s">
        <v>93</v>
      </c>
      <c r="B9" s="256" t="s">
        <v>20</v>
      </c>
      <c r="C9" s="257"/>
      <c r="D9" s="258"/>
      <c r="E9" s="254" t="s">
        <v>83</v>
      </c>
      <c r="G9" s="228" t="s">
        <v>161</v>
      </c>
      <c r="H9" s="232"/>
      <c r="I9" s="233"/>
    </row>
    <row r="10" spans="1:13" s="9" customFormat="1" ht="40.5" customHeight="1" thickBot="1">
      <c r="A10" s="280"/>
      <c r="B10" s="259"/>
      <c r="C10" s="260"/>
      <c r="D10" s="261"/>
      <c r="E10" s="255"/>
      <c r="F10" s="17"/>
      <c r="G10" s="229" t="s">
        <v>24</v>
      </c>
      <c r="H10" s="230" t="s">
        <v>162</v>
      </c>
      <c r="I10" s="229" t="s">
        <v>163</v>
      </c>
      <c r="J10" s="17"/>
      <c r="K10" s="17"/>
    </row>
    <row r="11" spans="1:13" ht="15.75" thickBot="1">
      <c r="A11" s="74"/>
      <c r="B11" s="252"/>
      <c r="C11" s="252"/>
      <c r="D11" s="252"/>
      <c r="E11" s="180"/>
      <c r="G11" s="227" t="e">
        <f>'7. Calculated Rates'!B$13</f>
        <v>#DIV/0!</v>
      </c>
      <c r="H11" s="231" t="e">
        <f>INDEX('7. Calculated Rates'!A$1:$K$24,15,2)</f>
        <v>#DIV/0!</v>
      </c>
      <c r="I11" s="227" t="e">
        <f>'7. Calculated Rates'!B$20</f>
        <v>#DIV/0!</v>
      </c>
    </row>
    <row r="12" spans="1:13" ht="15.75" thickBot="1">
      <c r="A12" s="74"/>
      <c r="B12" s="252"/>
      <c r="C12" s="252"/>
      <c r="D12" s="252"/>
      <c r="E12" s="180"/>
      <c r="G12" s="227" t="e">
        <f>'7. Calculated Rates'!C$13</f>
        <v>#DIV/0!</v>
      </c>
      <c r="H12" s="231" t="e">
        <f>INDEX('7. Calculated Rates'!A$1:K$24,15,3)</f>
        <v>#DIV/0!</v>
      </c>
      <c r="I12" s="227" t="e">
        <f>'7. Calculated Rates'!C$20</f>
        <v>#DIV/0!</v>
      </c>
    </row>
    <row r="13" spans="1:13" ht="15.75" thickBot="1">
      <c r="A13" s="74"/>
      <c r="B13" s="252"/>
      <c r="C13" s="252"/>
      <c r="D13" s="252"/>
      <c r="E13" s="180"/>
      <c r="G13" s="227" t="e">
        <f>'7. Calculated Rates'!D$13</f>
        <v>#DIV/0!</v>
      </c>
      <c r="H13" s="231" t="e">
        <f>INDEX('7. Calculated Rates'!A$1:K$24,15,4)</f>
        <v>#DIV/0!</v>
      </c>
      <c r="I13" s="227" t="e">
        <f>'7. Calculated Rates'!D$20</f>
        <v>#DIV/0!</v>
      </c>
    </row>
    <row r="14" spans="1:13" ht="15.75" thickBot="1">
      <c r="A14" s="74"/>
      <c r="B14" s="252"/>
      <c r="C14" s="252"/>
      <c r="D14" s="252"/>
      <c r="E14" s="180"/>
      <c r="G14" s="227" t="e">
        <f>'7. Calculated Rates'!E$13</f>
        <v>#DIV/0!</v>
      </c>
      <c r="H14" s="231" t="e">
        <f>INDEX('7. Calculated Rates'!A$1:K$24,15,5)</f>
        <v>#DIV/0!</v>
      </c>
      <c r="I14" s="227" t="e">
        <f>'7. Calculated Rates'!E$20</f>
        <v>#DIV/0!</v>
      </c>
    </row>
    <row r="15" spans="1:13" ht="15.75" thickBot="1">
      <c r="A15" s="74"/>
      <c r="B15" s="252"/>
      <c r="C15" s="252"/>
      <c r="D15" s="252"/>
      <c r="E15" s="180"/>
      <c r="G15" s="227" t="e">
        <f>'7. Calculated Rates'!F$13</f>
        <v>#DIV/0!</v>
      </c>
      <c r="H15" s="231" t="e">
        <f>INDEX('7. Calculated Rates'!A$1:$K$24,15,6)</f>
        <v>#DIV/0!</v>
      </c>
      <c r="I15" s="227" t="e">
        <f>'7. Calculated Rates'!F$20</f>
        <v>#DIV/0!</v>
      </c>
    </row>
    <row r="16" spans="1:13" ht="15.75" thickBot="1">
      <c r="A16" s="74"/>
      <c r="B16" s="252"/>
      <c r="C16" s="252"/>
      <c r="D16" s="252"/>
      <c r="E16" s="180"/>
      <c r="G16" s="227" t="e">
        <f>'7. Calculated Rates'!G$13</f>
        <v>#DIV/0!</v>
      </c>
      <c r="H16" s="231" t="e">
        <f>INDEX('7. Calculated Rates'!A$1:K$24,15,7)</f>
        <v>#DIV/0!</v>
      </c>
      <c r="I16" s="227" t="e">
        <f>'7. Calculated Rates'!G$20</f>
        <v>#DIV/0!</v>
      </c>
    </row>
    <row r="17" spans="1:11" ht="15.75" thickBot="1">
      <c r="A17" s="74"/>
      <c r="B17" s="252"/>
      <c r="C17" s="252"/>
      <c r="D17" s="252"/>
      <c r="E17" s="180"/>
      <c r="G17" s="227" t="e">
        <f>'7. Calculated Rates'!H$13</f>
        <v>#DIV/0!</v>
      </c>
      <c r="H17" s="231" t="e">
        <f>INDEX('7. Calculated Rates'!A$1:K$24,15,8)</f>
        <v>#DIV/0!</v>
      </c>
      <c r="I17" s="227" t="e">
        <f>'7. Calculated Rates'!H$20</f>
        <v>#DIV/0!</v>
      </c>
    </row>
    <row r="18" spans="1:11" ht="15.75" thickBot="1">
      <c r="A18" s="74"/>
      <c r="B18" s="252"/>
      <c r="C18" s="252"/>
      <c r="D18" s="252"/>
      <c r="E18" s="180"/>
      <c r="G18" s="227" t="e">
        <f>'7. Calculated Rates'!I$13</f>
        <v>#DIV/0!</v>
      </c>
      <c r="H18" s="231" t="e">
        <f>INDEX('7. Calculated Rates'!A$1:K$24,15,9)</f>
        <v>#DIV/0!</v>
      </c>
      <c r="I18" s="227" t="e">
        <f>'7. Calculated Rates'!I$20</f>
        <v>#DIV/0!</v>
      </c>
    </row>
    <row r="19" spans="1:11" ht="15.75" thickBot="1">
      <c r="A19" s="74"/>
      <c r="B19" s="252"/>
      <c r="C19" s="252"/>
      <c r="D19" s="252"/>
      <c r="E19" s="180"/>
      <c r="G19" s="227" t="e">
        <f>'7. Calculated Rates'!J$13</f>
        <v>#DIV/0!</v>
      </c>
      <c r="H19" s="231" t="e">
        <f>INDEX('7. Calculated Rates'!A$1:K$24,15,10)</f>
        <v>#DIV/0!</v>
      </c>
      <c r="I19" s="227" t="e">
        <f>'7. Calculated Rates'!J$20</f>
        <v>#DIV/0!</v>
      </c>
    </row>
    <row r="20" spans="1:11" ht="15">
      <c r="A20" s="74"/>
      <c r="B20" s="252"/>
      <c r="C20" s="252"/>
      <c r="D20" s="252"/>
      <c r="E20" s="180"/>
      <c r="G20" s="227" t="e">
        <f>'7. Calculated Rates'!K$13</f>
        <v>#DIV/0!</v>
      </c>
      <c r="H20" s="231" t="e">
        <f>INDEX('7. Calculated Rates'!A$1:K$24,15,11)</f>
        <v>#DIV/0!</v>
      </c>
      <c r="I20" s="227" t="e">
        <f>'7. Calculated Rates'!K$20</f>
        <v>#DIV/0!</v>
      </c>
    </row>
    <row r="22" spans="1:11" ht="15.75">
      <c r="A22" s="178" t="s">
        <v>85</v>
      </c>
    </row>
    <row r="23" spans="1:11" s="9" customFormat="1" ht="15.75" thickBot="1">
      <c r="B23" s="10"/>
    </row>
    <row r="24" spans="1:11" s="9" customFormat="1" ht="15.75" thickBot="1">
      <c r="A24" s="143"/>
      <c r="B24" s="78"/>
      <c r="C24" s="262" t="s">
        <v>24</v>
      </c>
      <c r="D24" s="263"/>
      <c r="E24" s="277" t="s">
        <v>155</v>
      </c>
      <c r="F24" s="277"/>
      <c r="G24" s="277"/>
      <c r="H24" s="277"/>
      <c r="I24" s="262" t="s">
        <v>28</v>
      </c>
      <c r="J24" s="263"/>
      <c r="K24" s="264" t="s">
        <v>86</v>
      </c>
    </row>
    <row r="25" spans="1:11" s="9" customFormat="1" ht="12.75" customHeight="1">
      <c r="A25" s="23"/>
      <c r="B25" s="271" t="s">
        <v>23</v>
      </c>
      <c r="C25" s="269" t="s">
        <v>91</v>
      </c>
      <c r="D25" s="275" t="s">
        <v>92</v>
      </c>
      <c r="E25" s="273" t="s">
        <v>47</v>
      </c>
      <c r="F25" s="267" t="s">
        <v>45</v>
      </c>
      <c r="G25" s="267" t="s">
        <v>54</v>
      </c>
      <c r="H25" s="90"/>
      <c r="I25" s="269" t="s">
        <v>46</v>
      </c>
      <c r="J25" s="88"/>
      <c r="K25" s="265"/>
    </row>
    <row r="26" spans="1:11" s="19" customFormat="1" ht="46.5" customHeight="1" thickBot="1">
      <c r="A26" s="26" t="s">
        <v>93</v>
      </c>
      <c r="B26" s="272"/>
      <c r="C26" s="270"/>
      <c r="D26" s="276"/>
      <c r="E26" s="274"/>
      <c r="F26" s="268"/>
      <c r="G26" s="268"/>
      <c r="H26" s="91" t="s">
        <v>129</v>
      </c>
      <c r="I26" s="270"/>
      <c r="J26" s="89" t="s">
        <v>129</v>
      </c>
      <c r="K26" s="266"/>
    </row>
    <row r="27" spans="1:11" s="9" customFormat="1" ht="15">
      <c r="A27" s="181">
        <f>A11</f>
        <v>0</v>
      </c>
      <c r="B27" s="203"/>
      <c r="C27" s="79"/>
      <c r="D27" s="180"/>
      <c r="E27" s="77"/>
      <c r="F27" s="12"/>
      <c r="G27" s="12"/>
      <c r="H27" s="92"/>
      <c r="I27" s="79"/>
      <c r="J27" s="93"/>
      <c r="K27" s="87">
        <f>SUM(C27:G27,I27)-B27</f>
        <v>0</v>
      </c>
    </row>
    <row r="28" spans="1:11" s="9" customFormat="1" ht="15">
      <c r="A28" s="181">
        <f>A12</f>
        <v>0</v>
      </c>
      <c r="B28" s="203"/>
      <c r="C28" s="79"/>
      <c r="D28" s="180"/>
      <c r="E28" s="77"/>
      <c r="F28" s="12"/>
      <c r="G28" s="12"/>
      <c r="H28" s="92"/>
      <c r="I28" s="79"/>
      <c r="J28" s="93"/>
      <c r="K28" s="87">
        <f>SUM(C28:G28,I28)-B28</f>
        <v>0</v>
      </c>
    </row>
    <row r="29" spans="1:11" s="9" customFormat="1" ht="15">
      <c r="A29" s="181">
        <f>A13</f>
        <v>0</v>
      </c>
      <c r="B29" s="203"/>
      <c r="C29" s="79"/>
      <c r="D29" s="180"/>
      <c r="E29" s="77"/>
      <c r="F29" s="12"/>
      <c r="G29" s="12"/>
      <c r="H29" s="92"/>
      <c r="I29" s="79"/>
      <c r="J29" s="93"/>
      <c r="K29" s="87">
        <f>SUM(C29:G29,I29)-B29</f>
        <v>0</v>
      </c>
    </row>
    <row r="30" spans="1:11" s="9" customFormat="1" ht="15">
      <c r="A30" s="181">
        <f>A14</f>
        <v>0</v>
      </c>
      <c r="B30" s="203"/>
      <c r="C30" s="79"/>
      <c r="D30" s="180"/>
      <c r="E30" s="77"/>
      <c r="F30" s="12"/>
      <c r="G30" s="12"/>
      <c r="H30" s="92"/>
      <c r="I30" s="79"/>
      <c r="J30" s="93"/>
      <c r="K30" s="87">
        <f t="shared" ref="K30:K36" si="0">SUM(C30:G30,I30)-B30</f>
        <v>0</v>
      </c>
    </row>
    <row r="31" spans="1:11" s="9" customFormat="1" ht="15">
      <c r="A31" s="181">
        <f>A15</f>
        <v>0</v>
      </c>
      <c r="B31" s="203"/>
      <c r="C31" s="79"/>
      <c r="D31" s="180"/>
      <c r="E31" s="77"/>
      <c r="F31" s="12"/>
      <c r="G31" s="12"/>
      <c r="H31" s="92"/>
      <c r="I31" s="79"/>
      <c r="J31" s="93"/>
      <c r="K31" s="87">
        <f t="shared" si="0"/>
        <v>0</v>
      </c>
    </row>
    <row r="32" spans="1:11" s="9" customFormat="1" ht="15">
      <c r="A32" s="181">
        <f>A16</f>
        <v>0</v>
      </c>
      <c r="B32" s="203"/>
      <c r="C32" s="79"/>
      <c r="D32" s="180"/>
      <c r="E32" s="77"/>
      <c r="F32" s="12"/>
      <c r="G32" s="12"/>
      <c r="H32" s="92"/>
      <c r="I32" s="79"/>
      <c r="J32" s="93"/>
      <c r="K32" s="87">
        <f t="shared" si="0"/>
        <v>0</v>
      </c>
    </row>
    <row r="33" spans="1:11" s="9" customFormat="1" ht="15">
      <c r="A33" s="181">
        <f>A17</f>
        <v>0</v>
      </c>
      <c r="B33" s="203"/>
      <c r="C33" s="79"/>
      <c r="D33" s="180"/>
      <c r="E33" s="77"/>
      <c r="F33" s="12"/>
      <c r="G33" s="12"/>
      <c r="H33" s="92"/>
      <c r="I33" s="79"/>
      <c r="J33" s="93"/>
      <c r="K33" s="87">
        <f t="shared" si="0"/>
        <v>0</v>
      </c>
    </row>
    <row r="34" spans="1:11" s="9" customFormat="1" ht="15">
      <c r="A34" s="181">
        <f>A18</f>
        <v>0</v>
      </c>
      <c r="B34" s="203"/>
      <c r="C34" s="79"/>
      <c r="D34" s="180"/>
      <c r="E34" s="77"/>
      <c r="F34" s="12"/>
      <c r="G34" s="12"/>
      <c r="H34" s="92"/>
      <c r="I34" s="79"/>
      <c r="J34" s="93"/>
      <c r="K34" s="87">
        <f t="shared" si="0"/>
        <v>0</v>
      </c>
    </row>
    <row r="35" spans="1:11" s="9" customFormat="1" ht="15">
      <c r="A35" s="181">
        <f>A19</f>
        <v>0</v>
      </c>
      <c r="B35" s="203"/>
      <c r="C35" s="79"/>
      <c r="D35" s="180"/>
      <c r="E35" s="77"/>
      <c r="F35" s="12"/>
      <c r="G35" s="12"/>
      <c r="H35" s="92"/>
      <c r="I35" s="79"/>
      <c r="J35" s="93"/>
      <c r="K35" s="87">
        <f t="shared" si="0"/>
        <v>0</v>
      </c>
    </row>
    <row r="36" spans="1:11" s="9" customFormat="1" ht="15">
      <c r="A36" s="181">
        <f>A20</f>
        <v>0</v>
      </c>
      <c r="B36" s="203"/>
      <c r="C36" s="79"/>
      <c r="D36" s="180"/>
      <c r="E36" s="77"/>
      <c r="F36" s="12"/>
      <c r="G36" s="12"/>
      <c r="H36" s="92"/>
      <c r="I36" s="79"/>
      <c r="J36" s="93"/>
      <c r="K36" s="87">
        <f t="shared" si="0"/>
        <v>0</v>
      </c>
    </row>
    <row r="37" spans="1:11" s="9" customFormat="1" ht="15"/>
    <row r="38" spans="1:11" s="9" customFormat="1" ht="37.5" customHeight="1">
      <c r="A38" s="253" t="s">
        <v>128</v>
      </c>
      <c r="B38" s="253"/>
      <c r="C38" s="253"/>
      <c r="D38" s="253"/>
      <c r="E38" s="253"/>
      <c r="F38" s="253"/>
      <c r="G38" s="253"/>
      <c r="H38" s="253"/>
      <c r="I38" s="253"/>
      <c r="J38" s="253"/>
      <c r="K38" s="253"/>
    </row>
    <row r="39" spans="1:11" s="9" customFormat="1" ht="14.25" customHeight="1"/>
    <row r="40" spans="1:11" s="9" customFormat="1" ht="14.25" customHeight="1"/>
    <row r="41" spans="1:11" s="9" customFormat="1" ht="14.25" customHeight="1"/>
    <row r="42" spans="1:11" s="9" customFormat="1" ht="14.25" customHeight="1"/>
    <row r="43" spans="1:11" s="9" customFormat="1" ht="14.25" customHeight="1"/>
    <row r="44" spans="1:11" s="9" customFormat="1" ht="14.25" customHeight="1"/>
    <row r="45" spans="1:11" s="9" customFormat="1" ht="14.25" customHeight="1"/>
    <row r="46" spans="1:11" s="9" customFormat="1" ht="14.25" customHeight="1"/>
    <row r="47" spans="1:11" s="9" customFormat="1" ht="14.25" customHeight="1"/>
    <row r="48" spans="1:11" s="9" customFormat="1" ht="14.25" customHeight="1"/>
    <row r="49" s="9" customFormat="1" ht="14.25" customHeight="1"/>
    <row r="50" s="9" customFormat="1" ht="14.25" customHeight="1"/>
    <row r="51" s="9" customFormat="1" ht="14.25" customHeight="1"/>
    <row r="52" s="9" customFormat="1" ht="14.25" customHeight="1"/>
    <row r="53" s="9" customFormat="1" ht="14.25" customHeight="1"/>
    <row r="54" s="9" customFormat="1" ht="14.25" customHeight="1"/>
    <row r="55" s="9" customFormat="1" ht="14.25" customHeight="1"/>
    <row r="56" s="9" customFormat="1" ht="14.25" customHeight="1"/>
    <row r="57" s="9" customFormat="1" ht="15"/>
    <row r="58" s="9" customFormat="1" ht="15"/>
  </sheetData>
  <mergeCells count="28">
    <mergeCell ref="A1:K1"/>
    <mergeCell ref="A2:K2"/>
    <mergeCell ref="A3:K3"/>
    <mergeCell ref="A9:A10"/>
    <mergeCell ref="B12:D12"/>
    <mergeCell ref="B13:D13"/>
    <mergeCell ref="B14:D14"/>
    <mergeCell ref="B15:D15"/>
    <mergeCell ref="B16:D16"/>
    <mergeCell ref="B17:D17"/>
    <mergeCell ref="B18:D18"/>
    <mergeCell ref="B19:D19"/>
    <mergeCell ref="B20:D20"/>
    <mergeCell ref="A38:K38"/>
    <mergeCell ref="B11:D11"/>
    <mergeCell ref="E9:E10"/>
    <mergeCell ref="B9:D10"/>
    <mergeCell ref="I24:J24"/>
    <mergeCell ref="K24:K26"/>
    <mergeCell ref="F25:F26"/>
    <mergeCell ref="G25:G26"/>
    <mergeCell ref="I25:I26"/>
    <mergeCell ref="B25:B26"/>
    <mergeCell ref="C25:C26"/>
    <mergeCell ref="E25:E26"/>
    <mergeCell ref="D25:D26"/>
    <mergeCell ref="C24:D24"/>
    <mergeCell ref="E24:H24"/>
  </mergeCells>
  <phoneticPr fontId="0" type="noConversion"/>
  <conditionalFormatting sqref="K27:K36">
    <cfRule type="cellIs" dxfId="4" priority="1" operator="notEqual">
      <formula>0</formula>
    </cfRule>
  </conditionalFormatting>
  <printOptions horizontalCentered="1"/>
  <pageMargins left="0.25" right="0.25" top="0.75" bottom="0.75" header="0.3" footer="0.3"/>
  <pageSetup scale="79" orientation="landscape" r:id="rId1"/>
  <headerFooter alignWithMargins="0">
    <oddFooter>Page &amp;P&amp;R&amp;A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2:AI37"/>
  <sheetViews>
    <sheetView zoomScaleNormal="100" workbookViewId="0">
      <selection activeCell="A4" sqref="A4:U4"/>
    </sheetView>
  </sheetViews>
  <sheetFormatPr defaultColWidth="9.140625" defaultRowHeight="15"/>
  <cols>
    <col min="1" max="1" width="17.5703125" style="9" bestFit="1" customWidth="1"/>
    <col min="2" max="2" width="11.140625" style="9" bestFit="1" customWidth="1"/>
    <col min="3" max="3" width="9.42578125" style="9" customWidth="1"/>
    <col min="4" max="4" width="7.140625" style="9" customWidth="1"/>
    <col min="5" max="5" width="12.140625" style="9" bestFit="1" customWidth="1"/>
    <col min="6" max="6" width="8.7109375" style="9" bestFit="1" customWidth="1"/>
    <col min="7" max="7" width="11.5703125" style="9" bestFit="1" customWidth="1"/>
    <col min="8" max="8" width="7.7109375" style="9" bestFit="1" customWidth="1"/>
    <col min="9" max="10" width="11.5703125" style="9" bestFit="1" customWidth="1"/>
    <col min="11" max="11" width="9.42578125" style="9" bestFit="1" customWidth="1"/>
    <col min="12" max="12" width="11.5703125" style="9" customWidth="1"/>
    <col min="13" max="13" width="11.5703125" style="9" bestFit="1" customWidth="1"/>
    <col min="14" max="14" width="5.85546875" style="9" bestFit="1" customWidth="1"/>
    <col min="15" max="15" width="11.5703125" style="9" bestFit="1" customWidth="1"/>
    <col min="16" max="16" width="5.85546875" style="9" bestFit="1" customWidth="1"/>
    <col min="17" max="17" width="11.5703125" style="9" bestFit="1" customWidth="1"/>
    <col min="18" max="18" width="5.85546875" style="9" bestFit="1" customWidth="1"/>
    <col min="19" max="19" width="11.5703125" style="9" bestFit="1" customWidth="1"/>
    <col min="20" max="20" width="5.85546875" style="9" customWidth="1"/>
    <col min="21" max="21" width="11.5703125" style="9" bestFit="1" customWidth="1"/>
    <col min="22" max="22" width="5.85546875" style="9" bestFit="1" customWidth="1"/>
    <col min="23" max="23" width="11.5703125" style="9" bestFit="1" customWidth="1"/>
    <col min="24" max="24" width="5.85546875" style="9" bestFit="1" customWidth="1"/>
    <col min="25" max="25" width="11.5703125" style="9" bestFit="1" customWidth="1"/>
    <col min="26" max="26" width="5.85546875" style="9" bestFit="1" customWidth="1"/>
    <col min="27" max="27" width="11.5703125" style="9" bestFit="1" customWidth="1"/>
    <col min="28" max="28" width="5.85546875" style="9" bestFit="1" customWidth="1"/>
    <col min="29" max="29" width="11.5703125" style="9" bestFit="1" customWidth="1"/>
    <col min="30" max="30" width="5.85546875" style="9" customWidth="1"/>
    <col min="31" max="31" width="11.5703125" style="9" bestFit="1" customWidth="1"/>
    <col min="32" max="32" width="5.85546875" style="9" bestFit="1" customWidth="1"/>
    <col min="33" max="33" width="11.5703125" style="9" bestFit="1" customWidth="1"/>
    <col min="34" max="34" width="5.85546875" style="9" bestFit="1" customWidth="1"/>
    <col min="35" max="16384" width="9.140625" style="9"/>
  </cols>
  <sheetData>
    <row r="2" spans="1:35" ht="20.25">
      <c r="A2" s="278" t="s">
        <v>39</v>
      </c>
      <c r="B2" s="278"/>
      <c r="C2" s="278"/>
      <c r="D2" s="278"/>
      <c r="E2" s="278"/>
      <c r="F2" s="278"/>
      <c r="G2" s="278"/>
      <c r="H2" s="278"/>
      <c r="I2" s="278"/>
      <c r="J2" s="278"/>
      <c r="K2" s="278"/>
      <c r="L2" s="278"/>
      <c r="M2" s="278"/>
      <c r="N2" s="278"/>
      <c r="O2" s="278"/>
      <c r="P2" s="278"/>
      <c r="Q2" s="278"/>
      <c r="R2" s="278"/>
      <c r="S2" s="278"/>
      <c r="T2" s="278"/>
      <c r="U2" s="278"/>
      <c r="V2" s="225"/>
      <c r="W2" s="225"/>
      <c r="X2" s="225"/>
      <c r="Y2" s="225"/>
      <c r="Z2" s="225"/>
      <c r="AA2" s="225"/>
      <c r="AB2" s="225"/>
      <c r="AC2" s="225"/>
      <c r="AD2" s="225"/>
      <c r="AE2" s="225"/>
      <c r="AF2" s="225"/>
      <c r="AG2" s="225"/>
      <c r="AH2" s="225"/>
    </row>
    <row r="3" spans="1:35" ht="20.25">
      <c r="A3" s="278" t="s">
        <v>165</v>
      </c>
      <c r="B3" s="278"/>
      <c r="C3" s="278"/>
      <c r="D3" s="278"/>
      <c r="E3" s="278"/>
      <c r="F3" s="278"/>
      <c r="G3" s="278"/>
      <c r="H3" s="278"/>
      <c r="I3" s="278"/>
      <c r="J3" s="278"/>
      <c r="K3" s="278"/>
      <c r="L3" s="278"/>
      <c r="M3" s="278"/>
      <c r="N3" s="278"/>
      <c r="O3" s="278"/>
      <c r="P3" s="278"/>
      <c r="Q3" s="278"/>
      <c r="R3" s="278"/>
      <c r="S3" s="278"/>
      <c r="T3" s="278"/>
      <c r="U3" s="278"/>
      <c r="V3" s="225"/>
      <c r="W3" s="225"/>
      <c r="X3" s="225"/>
      <c r="Y3" s="225"/>
      <c r="Z3" s="225"/>
      <c r="AA3" s="225"/>
      <c r="AB3" s="225"/>
      <c r="AC3" s="225"/>
      <c r="AD3" s="225"/>
      <c r="AE3" s="225"/>
      <c r="AF3" s="225"/>
      <c r="AG3" s="225"/>
      <c r="AH3" s="225"/>
    </row>
    <row r="4" spans="1:35" ht="21" thickBot="1">
      <c r="A4" s="287" t="s">
        <v>89</v>
      </c>
      <c r="B4" s="287"/>
      <c r="C4" s="287"/>
      <c r="D4" s="287"/>
      <c r="E4" s="287"/>
      <c r="F4" s="287"/>
      <c r="G4" s="287"/>
      <c r="H4" s="287"/>
      <c r="I4" s="287"/>
      <c r="J4" s="287"/>
      <c r="K4" s="287"/>
      <c r="L4" s="287"/>
      <c r="M4" s="287"/>
      <c r="N4" s="287"/>
      <c r="O4" s="287"/>
      <c r="P4" s="287"/>
      <c r="Q4" s="287"/>
      <c r="R4" s="287"/>
      <c r="S4" s="287"/>
      <c r="T4" s="287"/>
      <c r="U4" s="287"/>
      <c r="V4" s="226"/>
      <c r="W4" s="226"/>
      <c r="X4" s="226"/>
      <c r="Y4" s="226"/>
      <c r="Z4" s="226"/>
      <c r="AA4" s="226"/>
      <c r="AB4" s="226"/>
      <c r="AC4" s="226"/>
      <c r="AD4" s="226"/>
      <c r="AE4" s="226"/>
      <c r="AF4" s="226"/>
      <c r="AG4" s="226"/>
      <c r="AH4" s="226"/>
    </row>
    <row r="5" spans="1:35">
      <c r="A5" s="10"/>
      <c r="C5" s="10"/>
      <c r="D5" s="10"/>
      <c r="E5" s="10"/>
      <c r="F5" s="10"/>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10"/>
    </row>
    <row r="6" spans="1:35" ht="18.75">
      <c r="A6" s="135" t="s">
        <v>74</v>
      </c>
      <c r="C6" s="10"/>
      <c r="D6" s="10"/>
      <c r="E6" s="10"/>
      <c r="F6" s="10"/>
      <c r="G6" s="10"/>
      <c r="H6" s="10"/>
      <c r="I6" s="10"/>
      <c r="J6" s="10"/>
      <c r="K6" s="177"/>
      <c r="L6" s="10"/>
      <c r="M6" s="10"/>
      <c r="N6" s="10"/>
      <c r="O6" s="10"/>
      <c r="P6" s="10"/>
      <c r="Q6" s="10"/>
      <c r="R6" s="10"/>
      <c r="S6" s="10"/>
      <c r="T6" s="10"/>
      <c r="U6" s="10"/>
      <c r="V6" s="10"/>
      <c r="W6" s="10"/>
      <c r="X6" s="10"/>
      <c r="Y6" s="10"/>
      <c r="Z6" s="10"/>
      <c r="AA6" s="10"/>
      <c r="AB6" s="10"/>
      <c r="AC6" s="10"/>
      <c r="AD6" s="10"/>
      <c r="AE6" s="10"/>
      <c r="AF6" s="10"/>
      <c r="AG6" s="10"/>
      <c r="AH6" s="10"/>
      <c r="AI6" s="10"/>
    </row>
    <row r="7" spans="1:35" ht="15.75" thickBo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row>
    <row r="8" spans="1:35" ht="26.25" customHeight="1">
      <c r="A8" s="23"/>
      <c r="B8" s="144"/>
      <c r="C8" s="256" t="s">
        <v>5</v>
      </c>
      <c r="D8" s="257"/>
      <c r="E8" s="258"/>
      <c r="F8" s="145"/>
      <c r="G8" s="23"/>
      <c r="H8" s="24"/>
      <c r="I8" s="24"/>
      <c r="J8" s="144"/>
      <c r="K8" s="23"/>
      <c r="L8" s="144"/>
      <c r="M8" s="256" t="s">
        <v>7</v>
      </c>
      <c r="N8" s="257"/>
      <c r="O8" s="257"/>
      <c r="P8" s="257"/>
      <c r="Q8" s="257"/>
      <c r="R8" s="257"/>
      <c r="S8" s="257"/>
      <c r="T8" s="257"/>
      <c r="U8" s="257"/>
      <c r="V8" s="258"/>
      <c r="W8" s="256" t="s">
        <v>7</v>
      </c>
      <c r="X8" s="257"/>
      <c r="Y8" s="257"/>
      <c r="Z8" s="257"/>
      <c r="AA8" s="257"/>
      <c r="AB8" s="257"/>
      <c r="AC8" s="257"/>
      <c r="AD8" s="257"/>
      <c r="AE8" s="257"/>
      <c r="AF8" s="258"/>
      <c r="AG8" s="281" t="s">
        <v>12</v>
      </c>
      <c r="AH8" s="282"/>
    </row>
    <row r="9" spans="1:35" ht="30" thickBot="1">
      <c r="A9" s="26" t="s">
        <v>4</v>
      </c>
      <c r="B9" s="146" t="s">
        <v>42</v>
      </c>
      <c r="C9" s="148" t="s">
        <v>96</v>
      </c>
      <c r="D9" s="71" t="s">
        <v>6</v>
      </c>
      <c r="E9" s="139" t="s">
        <v>67</v>
      </c>
      <c r="F9" s="147" t="s">
        <v>71</v>
      </c>
      <c r="G9" s="138" t="s">
        <v>0</v>
      </c>
      <c r="H9" s="27" t="s">
        <v>57</v>
      </c>
      <c r="I9" s="71" t="s">
        <v>3</v>
      </c>
      <c r="J9" s="139" t="s">
        <v>1</v>
      </c>
      <c r="K9" s="148" t="s">
        <v>117</v>
      </c>
      <c r="L9" s="94" t="s">
        <v>118</v>
      </c>
      <c r="M9" s="149">
        <f>'2. Proposed Usage'!A11</f>
        <v>0</v>
      </c>
      <c r="N9" s="150" t="s">
        <v>8</v>
      </c>
      <c r="O9" s="151">
        <f>'2. Proposed Usage'!A12</f>
        <v>0</v>
      </c>
      <c r="P9" s="150" t="s">
        <v>8</v>
      </c>
      <c r="Q9" s="151">
        <f>'2. Proposed Usage'!A13</f>
        <v>0</v>
      </c>
      <c r="R9" s="150" t="s">
        <v>8</v>
      </c>
      <c r="S9" s="151">
        <f>'2. Proposed Usage'!A14</f>
        <v>0</v>
      </c>
      <c r="T9" s="150" t="s">
        <v>8</v>
      </c>
      <c r="U9" s="151">
        <f>'2. Proposed Usage'!A15</f>
        <v>0</v>
      </c>
      <c r="V9" s="152" t="s">
        <v>8</v>
      </c>
      <c r="W9" s="149">
        <f>'2. Proposed Usage'!A16</f>
        <v>0</v>
      </c>
      <c r="X9" s="150" t="s">
        <v>8</v>
      </c>
      <c r="Y9" s="151">
        <f>'2. Proposed Usage'!A17</f>
        <v>0</v>
      </c>
      <c r="Z9" s="150" t="s">
        <v>8</v>
      </c>
      <c r="AA9" s="151">
        <f>'2. Proposed Usage'!A18</f>
        <v>0</v>
      </c>
      <c r="AB9" s="150" t="s">
        <v>8</v>
      </c>
      <c r="AC9" s="151">
        <f>'2. Proposed Usage'!A19</f>
        <v>0</v>
      </c>
      <c r="AD9" s="150" t="s">
        <v>8</v>
      </c>
      <c r="AE9" s="151">
        <f>'2. Proposed Usage'!A20</f>
        <v>0</v>
      </c>
      <c r="AF9" s="152" t="s">
        <v>8</v>
      </c>
      <c r="AG9" s="283"/>
      <c r="AH9" s="284"/>
    </row>
    <row r="10" spans="1:35">
      <c r="A10" s="79"/>
      <c r="B10" s="12"/>
      <c r="C10" s="13"/>
      <c r="D10" s="13"/>
      <c r="E10" s="13"/>
      <c r="F10" s="33"/>
      <c r="G10" s="204"/>
      <c r="H10" s="70"/>
      <c r="I10" s="81">
        <f>+G10*H10</f>
        <v>0</v>
      </c>
      <c r="J10" s="82">
        <f t="shared" ref="J10:J25" si="0">G10+I10</f>
        <v>0</v>
      </c>
      <c r="K10" s="80"/>
      <c r="L10" s="83">
        <f t="shared" ref="L10:L25" si="1">J10*K10</f>
        <v>0</v>
      </c>
      <c r="M10" s="84">
        <f>$L10*N10</f>
        <v>0</v>
      </c>
      <c r="N10" s="15">
        <v>0</v>
      </c>
      <c r="O10" s="84">
        <f>$L10*P10</f>
        <v>0</v>
      </c>
      <c r="P10" s="15">
        <v>0</v>
      </c>
      <c r="Q10" s="84">
        <f>$L10*R10</f>
        <v>0</v>
      </c>
      <c r="R10" s="15">
        <v>0</v>
      </c>
      <c r="S10" s="84">
        <f>$L10*T10</f>
        <v>0</v>
      </c>
      <c r="T10" s="15">
        <v>0</v>
      </c>
      <c r="U10" s="84">
        <f>$L10*V10</f>
        <v>0</v>
      </c>
      <c r="V10" s="15">
        <v>0</v>
      </c>
      <c r="W10" s="84">
        <f>$L10*X10</f>
        <v>0</v>
      </c>
      <c r="X10" s="15">
        <v>0</v>
      </c>
      <c r="Y10" s="84">
        <f>$L10*Z10</f>
        <v>0</v>
      </c>
      <c r="Z10" s="15">
        <v>0</v>
      </c>
      <c r="AA10" s="84">
        <f>$L10*AB10</f>
        <v>0</v>
      </c>
      <c r="AB10" s="15">
        <v>0</v>
      </c>
      <c r="AC10" s="84">
        <f>$L10*AD10</f>
        <v>0</v>
      </c>
      <c r="AD10" s="15">
        <v>0</v>
      </c>
      <c r="AE10" s="84">
        <f>$L10*AF10</f>
        <v>0</v>
      </c>
      <c r="AF10" s="15">
        <v>0</v>
      </c>
      <c r="AG10" s="85">
        <f>AE10+AC10+AA10+Y10+W10+U10+S10+Q10+O10+M10</f>
        <v>0</v>
      </c>
      <c r="AH10" s="99">
        <f>AF10+AD10+AB10+Z10+X10+V10+T10+R10+P10+N10</f>
        <v>0</v>
      </c>
    </row>
    <row r="11" spans="1:35">
      <c r="A11" s="79"/>
      <c r="B11" s="12"/>
      <c r="C11" s="13"/>
      <c r="D11" s="13"/>
      <c r="E11" s="13"/>
      <c r="F11" s="33"/>
      <c r="G11" s="204"/>
      <c r="H11" s="70"/>
      <c r="I11" s="81">
        <f t="shared" ref="I11:I25" si="2">+G11*H11</f>
        <v>0</v>
      </c>
      <c r="J11" s="82">
        <f t="shared" si="0"/>
        <v>0</v>
      </c>
      <c r="K11" s="80"/>
      <c r="L11" s="83">
        <f t="shared" si="1"/>
        <v>0</v>
      </c>
      <c r="M11" s="84">
        <f>$L11*N11</f>
        <v>0</v>
      </c>
      <c r="N11" s="15">
        <v>0</v>
      </c>
      <c r="O11" s="84">
        <f>$L11*P11</f>
        <v>0</v>
      </c>
      <c r="P11" s="15">
        <v>0</v>
      </c>
      <c r="Q11" s="84">
        <f>$L11*R11</f>
        <v>0</v>
      </c>
      <c r="R11" s="15">
        <v>0</v>
      </c>
      <c r="S11" s="84">
        <f>$L11*T11</f>
        <v>0</v>
      </c>
      <c r="T11" s="15">
        <v>0</v>
      </c>
      <c r="U11" s="84">
        <f>$L11*V11</f>
        <v>0</v>
      </c>
      <c r="V11" s="15">
        <v>0</v>
      </c>
      <c r="W11" s="84">
        <f>$L11*X11</f>
        <v>0</v>
      </c>
      <c r="X11" s="15">
        <v>0</v>
      </c>
      <c r="Y11" s="84">
        <f>$L11*Z11</f>
        <v>0</v>
      </c>
      <c r="Z11" s="15">
        <v>0</v>
      </c>
      <c r="AA11" s="84">
        <f>$L11*AB11</f>
        <v>0</v>
      </c>
      <c r="AB11" s="15">
        <v>0</v>
      </c>
      <c r="AC11" s="84">
        <f>$L11*AD11</f>
        <v>0</v>
      </c>
      <c r="AD11" s="15">
        <v>0</v>
      </c>
      <c r="AE11" s="84">
        <f>$L11*AF11</f>
        <v>0</v>
      </c>
      <c r="AF11" s="15">
        <v>0</v>
      </c>
      <c r="AG11" s="85">
        <f t="shared" ref="AG11:AG26" si="3">AE11+AC11+AA11+Y11+W11+U11+S11+Q11+O11+M11</f>
        <v>0</v>
      </c>
      <c r="AH11" s="99">
        <f t="shared" ref="AH11:AH25" si="4">AF11+AD11+AB11+Z11+X11+V11+T11+R11+P11+N11</f>
        <v>0</v>
      </c>
    </row>
    <row r="12" spans="1:35">
      <c r="A12" s="79"/>
      <c r="B12" s="12"/>
      <c r="C12" s="13"/>
      <c r="D12" s="13"/>
      <c r="E12" s="13"/>
      <c r="F12" s="13"/>
      <c r="G12" s="204"/>
      <c r="H12" s="70"/>
      <c r="I12" s="81">
        <f t="shared" si="2"/>
        <v>0</v>
      </c>
      <c r="J12" s="82">
        <f t="shared" si="0"/>
        <v>0</v>
      </c>
      <c r="K12" s="80"/>
      <c r="L12" s="83">
        <f t="shared" si="1"/>
        <v>0</v>
      </c>
      <c r="M12" s="81">
        <f t="shared" ref="M12:M25" si="5">$L12*N12</f>
        <v>0</v>
      </c>
      <c r="N12" s="15">
        <v>0</v>
      </c>
      <c r="O12" s="81">
        <f t="shared" ref="O12:O25" si="6">$L12*P12</f>
        <v>0</v>
      </c>
      <c r="P12" s="15">
        <v>0</v>
      </c>
      <c r="Q12" s="81">
        <f t="shared" ref="Q12:Q25" si="7">$L12*R12</f>
        <v>0</v>
      </c>
      <c r="R12" s="15">
        <v>0</v>
      </c>
      <c r="S12" s="81">
        <f t="shared" ref="S12:S25" si="8">$L12*T12</f>
        <v>0</v>
      </c>
      <c r="T12" s="15">
        <v>0</v>
      </c>
      <c r="U12" s="81">
        <f t="shared" ref="U12:U25" si="9">$L12*V12</f>
        <v>0</v>
      </c>
      <c r="V12" s="15">
        <v>0</v>
      </c>
      <c r="W12" s="81">
        <f t="shared" ref="W12:W25" si="10">$L12*X12</f>
        <v>0</v>
      </c>
      <c r="X12" s="15">
        <v>0</v>
      </c>
      <c r="Y12" s="81">
        <f t="shared" ref="Y12:Y25" si="11">$L12*Z12</f>
        <v>0</v>
      </c>
      <c r="Z12" s="15">
        <v>0</v>
      </c>
      <c r="AA12" s="81">
        <f t="shared" ref="AA12:AA25" si="12">$L12*AB12</f>
        <v>0</v>
      </c>
      <c r="AB12" s="15">
        <v>0</v>
      </c>
      <c r="AC12" s="81">
        <f t="shared" ref="AC12:AC25" si="13">$L12*AD12</f>
        <v>0</v>
      </c>
      <c r="AD12" s="15">
        <v>0</v>
      </c>
      <c r="AE12" s="81">
        <f t="shared" ref="AE12:AE25" si="14">$L12*AF12</f>
        <v>0</v>
      </c>
      <c r="AF12" s="15">
        <v>0</v>
      </c>
      <c r="AG12" s="85">
        <f t="shared" si="3"/>
        <v>0</v>
      </c>
      <c r="AH12" s="99">
        <f t="shared" si="4"/>
        <v>0</v>
      </c>
    </row>
    <row r="13" spans="1:35" ht="14.25" customHeight="1">
      <c r="A13" s="79"/>
      <c r="B13" s="12"/>
      <c r="C13" s="13"/>
      <c r="D13" s="13"/>
      <c r="E13" s="13"/>
      <c r="F13" s="13"/>
      <c r="G13" s="204"/>
      <c r="H13" s="70"/>
      <c r="I13" s="81">
        <f t="shared" si="2"/>
        <v>0</v>
      </c>
      <c r="J13" s="82">
        <f t="shared" si="0"/>
        <v>0</v>
      </c>
      <c r="K13" s="80"/>
      <c r="L13" s="83">
        <f t="shared" si="1"/>
        <v>0</v>
      </c>
      <c r="M13" s="81">
        <f t="shared" si="5"/>
        <v>0</v>
      </c>
      <c r="N13" s="15">
        <v>0</v>
      </c>
      <c r="O13" s="81">
        <f t="shared" si="6"/>
        <v>0</v>
      </c>
      <c r="P13" s="15">
        <v>0</v>
      </c>
      <c r="Q13" s="81">
        <f t="shared" si="7"/>
        <v>0</v>
      </c>
      <c r="R13" s="15">
        <v>0</v>
      </c>
      <c r="S13" s="81">
        <f t="shared" si="8"/>
        <v>0</v>
      </c>
      <c r="T13" s="15">
        <v>0</v>
      </c>
      <c r="U13" s="81">
        <f t="shared" si="9"/>
        <v>0</v>
      </c>
      <c r="V13" s="15">
        <v>0</v>
      </c>
      <c r="W13" s="81">
        <f t="shared" si="10"/>
        <v>0</v>
      </c>
      <c r="X13" s="15">
        <v>0</v>
      </c>
      <c r="Y13" s="81">
        <f t="shared" si="11"/>
        <v>0</v>
      </c>
      <c r="Z13" s="15">
        <v>0</v>
      </c>
      <c r="AA13" s="81">
        <f t="shared" si="12"/>
        <v>0</v>
      </c>
      <c r="AB13" s="15">
        <v>0</v>
      </c>
      <c r="AC13" s="81">
        <f t="shared" si="13"/>
        <v>0</v>
      </c>
      <c r="AD13" s="15">
        <v>0</v>
      </c>
      <c r="AE13" s="81">
        <f t="shared" si="14"/>
        <v>0</v>
      </c>
      <c r="AF13" s="15">
        <v>0</v>
      </c>
      <c r="AG13" s="85">
        <f t="shared" si="3"/>
        <v>0</v>
      </c>
      <c r="AH13" s="99">
        <f t="shared" si="4"/>
        <v>0</v>
      </c>
    </row>
    <row r="14" spans="1:35">
      <c r="A14" s="79"/>
      <c r="B14" s="12"/>
      <c r="C14" s="13"/>
      <c r="D14" s="13"/>
      <c r="E14" s="16"/>
      <c r="F14" s="16"/>
      <c r="G14" s="204"/>
      <c r="H14" s="70"/>
      <c r="I14" s="81">
        <f t="shared" si="2"/>
        <v>0</v>
      </c>
      <c r="J14" s="82">
        <f t="shared" si="0"/>
        <v>0</v>
      </c>
      <c r="K14" s="80"/>
      <c r="L14" s="83">
        <f t="shared" si="1"/>
        <v>0</v>
      </c>
      <c r="M14" s="81">
        <f t="shared" si="5"/>
        <v>0</v>
      </c>
      <c r="N14" s="15">
        <v>0</v>
      </c>
      <c r="O14" s="81">
        <f t="shared" si="6"/>
        <v>0</v>
      </c>
      <c r="P14" s="15">
        <v>0</v>
      </c>
      <c r="Q14" s="81">
        <f t="shared" si="7"/>
        <v>0</v>
      </c>
      <c r="R14" s="15">
        <v>0</v>
      </c>
      <c r="S14" s="81">
        <f t="shared" si="8"/>
        <v>0</v>
      </c>
      <c r="T14" s="15">
        <v>0</v>
      </c>
      <c r="U14" s="81">
        <f t="shared" si="9"/>
        <v>0</v>
      </c>
      <c r="V14" s="15">
        <v>0</v>
      </c>
      <c r="W14" s="81">
        <f t="shared" si="10"/>
        <v>0</v>
      </c>
      <c r="X14" s="15">
        <v>0</v>
      </c>
      <c r="Y14" s="81">
        <f t="shared" si="11"/>
        <v>0</v>
      </c>
      <c r="Z14" s="15">
        <v>0</v>
      </c>
      <c r="AA14" s="81">
        <f t="shared" si="12"/>
        <v>0</v>
      </c>
      <c r="AB14" s="15">
        <v>0</v>
      </c>
      <c r="AC14" s="81">
        <f t="shared" si="13"/>
        <v>0</v>
      </c>
      <c r="AD14" s="15">
        <v>0</v>
      </c>
      <c r="AE14" s="81">
        <f t="shared" si="14"/>
        <v>0</v>
      </c>
      <c r="AF14" s="15">
        <v>0</v>
      </c>
      <c r="AG14" s="85">
        <f t="shared" si="3"/>
        <v>0</v>
      </c>
      <c r="AH14" s="99">
        <f t="shared" si="4"/>
        <v>0</v>
      </c>
    </row>
    <row r="15" spans="1:35">
      <c r="A15" s="79"/>
      <c r="B15" s="12"/>
      <c r="C15" s="13"/>
      <c r="D15" s="13"/>
      <c r="E15" s="13"/>
      <c r="F15" s="13"/>
      <c r="G15" s="204"/>
      <c r="H15" s="70"/>
      <c r="I15" s="81">
        <f t="shared" si="2"/>
        <v>0</v>
      </c>
      <c r="J15" s="82">
        <f t="shared" si="0"/>
        <v>0</v>
      </c>
      <c r="K15" s="80"/>
      <c r="L15" s="83">
        <f t="shared" si="1"/>
        <v>0</v>
      </c>
      <c r="M15" s="81">
        <f t="shared" si="5"/>
        <v>0</v>
      </c>
      <c r="N15" s="15">
        <v>0</v>
      </c>
      <c r="O15" s="81">
        <f t="shared" si="6"/>
        <v>0</v>
      </c>
      <c r="P15" s="15">
        <v>0</v>
      </c>
      <c r="Q15" s="81">
        <f t="shared" si="7"/>
        <v>0</v>
      </c>
      <c r="R15" s="15">
        <v>0</v>
      </c>
      <c r="S15" s="81">
        <f t="shared" si="8"/>
        <v>0</v>
      </c>
      <c r="T15" s="15">
        <v>0</v>
      </c>
      <c r="U15" s="81">
        <f t="shared" si="9"/>
        <v>0</v>
      </c>
      <c r="V15" s="15">
        <v>0</v>
      </c>
      <c r="W15" s="81">
        <f t="shared" si="10"/>
        <v>0</v>
      </c>
      <c r="X15" s="15">
        <v>0</v>
      </c>
      <c r="Y15" s="81">
        <f t="shared" si="11"/>
        <v>0</v>
      </c>
      <c r="Z15" s="15">
        <v>0</v>
      </c>
      <c r="AA15" s="81">
        <f t="shared" si="12"/>
        <v>0</v>
      </c>
      <c r="AB15" s="15">
        <v>0</v>
      </c>
      <c r="AC15" s="81">
        <f t="shared" si="13"/>
        <v>0</v>
      </c>
      <c r="AD15" s="15">
        <v>0</v>
      </c>
      <c r="AE15" s="81">
        <f t="shared" si="14"/>
        <v>0</v>
      </c>
      <c r="AF15" s="15">
        <v>0</v>
      </c>
      <c r="AG15" s="85">
        <f t="shared" si="3"/>
        <v>0</v>
      </c>
      <c r="AH15" s="99">
        <f t="shared" si="4"/>
        <v>0</v>
      </c>
    </row>
    <row r="16" spans="1:35">
      <c r="A16" s="79"/>
      <c r="B16" s="12"/>
      <c r="C16" s="13"/>
      <c r="D16" s="13"/>
      <c r="E16" s="13"/>
      <c r="F16" s="13"/>
      <c r="G16" s="204"/>
      <c r="H16" s="70"/>
      <c r="I16" s="81">
        <f t="shared" si="2"/>
        <v>0</v>
      </c>
      <c r="J16" s="82">
        <f t="shared" si="0"/>
        <v>0</v>
      </c>
      <c r="K16" s="80"/>
      <c r="L16" s="83">
        <f t="shared" si="1"/>
        <v>0</v>
      </c>
      <c r="M16" s="81">
        <f t="shared" si="5"/>
        <v>0</v>
      </c>
      <c r="N16" s="15">
        <v>0</v>
      </c>
      <c r="O16" s="81">
        <f t="shared" si="6"/>
        <v>0</v>
      </c>
      <c r="P16" s="15">
        <v>0</v>
      </c>
      <c r="Q16" s="81">
        <f t="shared" si="7"/>
        <v>0</v>
      </c>
      <c r="R16" s="15">
        <v>0</v>
      </c>
      <c r="S16" s="81">
        <f t="shared" si="8"/>
        <v>0</v>
      </c>
      <c r="T16" s="15">
        <v>0</v>
      </c>
      <c r="U16" s="81">
        <f t="shared" si="9"/>
        <v>0</v>
      </c>
      <c r="V16" s="15">
        <v>0</v>
      </c>
      <c r="W16" s="81">
        <f t="shared" si="10"/>
        <v>0</v>
      </c>
      <c r="X16" s="15">
        <v>0</v>
      </c>
      <c r="Y16" s="81">
        <f t="shared" si="11"/>
        <v>0</v>
      </c>
      <c r="Z16" s="15">
        <v>0</v>
      </c>
      <c r="AA16" s="81">
        <f t="shared" si="12"/>
        <v>0</v>
      </c>
      <c r="AB16" s="15">
        <v>0</v>
      </c>
      <c r="AC16" s="81">
        <f t="shared" si="13"/>
        <v>0</v>
      </c>
      <c r="AD16" s="15">
        <v>0</v>
      </c>
      <c r="AE16" s="81">
        <f t="shared" si="14"/>
        <v>0</v>
      </c>
      <c r="AF16" s="15">
        <v>0</v>
      </c>
      <c r="AG16" s="85">
        <f t="shared" si="3"/>
        <v>0</v>
      </c>
      <c r="AH16" s="99">
        <f t="shared" si="4"/>
        <v>0</v>
      </c>
    </row>
    <row r="17" spans="1:34">
      <c r="A17" s="79"/>
      <c r="B17" s="12"/>
      <c r="C17" s="13"/>
      <c r="D17" s="13"/>
      <c r="E17" s="13"/>
      <c r="F17" s="13"/>
      <c r="G17" s="204"/>
      <c r="H17" s="70"/>
      <c r="I17" s="81">
        <f t="shared" si="2"/>
        <v>0</v>
      </c>
      <c r="J17" s="82">
        <f t="shared" si="0"/>
        <v>0</v>
      </c>
      <c r="K17" s="80"/>
      <c r="L17" s="83">
        <f t="shared" si="1"/>
        <v>0</v>
      </c>
      <c r="M17" s="81">
        <f t="shared" si="5"/>
        <v>0</v>
      </c>
      <c r="N17" s="15">
        <v>0</v>
      </c>
      <c r="O17" s="81">
        <f t="shared" si="6"/>
        <v>0</v>
      </c>
      <c r="P17" s="15">
        <v>0</v>
      </c>
      <c r="Q17" s="81">
        <f t="shared" si="7"/>
        <v>0</v>
      </c>
      <c r="R17" s="15">
        <v>0</v>
      </c>
      <c r="S17" s="81">
        <f t="shared" si="8"/>
        <v>0</v>
      </c>
      <c r="T17" s="15">
        <v>0</v>
      </c>
      <c r="U17" s="81">
        <f t="shared" si="9"/>
        <v>0</v>
      </c>
      <c r="V17" s="15">
        <v>0</v>
      </c>
      <c r="W17" s="81">
        <f t="shared" si="10"/>
        <v>0</v>
      </c>
      <c r="X17" s="15">
        <v>0</v>
      </c>
      <c r="Y17" s="81">
        <f t="shared" si="11"/>
        <v>0</v>
      </c>
      <c r="Z17" s="15">
        <v>0</v>
      </c>
      <c r="AA17" s="81">
        <f t="shared" si="12"/>
        <v>0</v>
      </c>
      <c r="AB17" s="15">
        <v>0</v>
      </c>
      <c r="AC17" s="81">
        <f t="shared" si="13"/>
        <v>0</v>
      </c>
      <c r="AD17" s="15">
        <v>0</v>
      </c>
      <c r="AE17" s="81">
        <f t="shared" si="14"/>
        <v>0</v>
      </c>
      <c r="AF17" s="15">
        <v>0</v>
      </c>
      <c r="AG17" s="85">
        <f t="shared" si="3"/>
        <v>0</v>
      </c>
      <c r="AH17" s="99">
        <f t="shared" si="4"/>
        <v>0</v>
      </c>
    </row>
    <row r="18" spans="1:34">
      <c r="A18" s="79"/>
      <c r="B18" s="12"/>
      <c r="C18" s="13"/>
      <c r="D18" s="13"/>
      <c r="E18" s="13"/>
      <c r="F18" s="13"/>
      <c r="G18" s="204"/>
      <c r="H18" s="70"/>
      <c r="I18" s="81">
        <f t="shared" si="2"/>
        <v>0</v>
      </c>
      <c r="J18" s="82">
        <f t="shared" si="0"/>
        <v>0</v>
      </c>
      <c r="K18" s="80"/>
      <c r="L18" s="83">
        <f t="shared" si="1"/>
        <v>0</v>
      </c>
      <c r="M18" s="81">
        <f t="shared" si="5"/>
        <v>0</v>
      </c>
      <c r="N18" s="15">
        <v>0</v>
      </c>
      <c r="O18" s="81">
        <f t="shared" si="6"/>
        <v>0</v>
      </c>
      <c r="P18" s="15">
        <v>0</v>
      </c>
      <c r="Q18" s="81">
        <f t="shared" si="7"/>
        <v>0</v>
      </c>
      <c r="R18" s="15">
        <v>0</v>
      </c>
      <c r="S18" s="81">
        <f t="shared" si="8"/>
        <v>0</v>
      </c>
      <c r="T18" s="15">
        <v>0</v>
      </c>
      <c r="U18" s="81">
        <f t="shared" si="9"/>
        <v>0</v>
      </c>
      <c r="V18" s="15">
        <v>0</v>
      </c>
      <c r="W18" s="81">
        <f t="shared" si="10"/>
        <v>0</v>
      </c>
      <c r="X18" s="15">
        <v>0</v>
      </c>
      <c r="Y18" s="81">
        <f t="shared" si="11"/>
        <v>0</v>
      </c>
      <c r="Z18" s="15">
        <v>0</v>
      </c>
      <c r="AA18" s="81">
        <f t="shared" si="12"/>
        <v>0</v>
      </c>
      <c r="AB18" s="15">
        <v>0</v>
      </c>
      <c r="AC18" s="81">
        <f t="shared" si="13"/>
        <v>0</v>
      </c>
      <c r="AD18" s="15">
        <v>0</v>
      </c>
      <c r="AE18" s="81">
        <f t="shared" si="14"/>
        <v>0</v>
      </c>
      <c r="AF18" s="15">
        <v>0</v>
      </c>
      <c r="AG18" s="85">
        <f t="shared" si="3"/>
        <v>0</v>
      </c>
      <c r="AH18" s="99">
        <f t="shared" si="4"/>
        <v>0</v>
      </c>
    </row>
    <row r="19" spans="1:34">
      <c r="A19" s="79"/>
      <c r="B19" s="12"/>
      <c r="C19" s="13"/>
      <c r="D19" s="13"/>
      <c r="E19" s="13"/>
      <c r="F19" s="13"/>
      <c r="G19" s="204"/>
      <c r="H19" s="70"/>
      <c r="I19" s="81">
        <f t="shared" si="2"/>
        <v>0</v>
      </c>
      <c r="J19" s="82">
        <f t="shared" si="0"/>
        <v>0</v>
      </c>
      <c r="K19" s="80"/>
      <c r="L19" s="83">
        <f t="shared" si="1"/>
        <v>0</v>
      </c>
      <c r="M19" s="81">
        <f t="shared" si="5"/>
        <v>0</v>
      </c>
      <c r="N19" s="15">
        <v>0</v>
      </c>
      <c r="O19" s="81">
        <f t="shared" si="6"/>
        <v>0</v>
      </c>
      <c r="P19" s="15">
        <v>0</v>
      </c>
      <c r="Q19" s="81">
        <f t="shared" si="7"/>
        <v>0</v>
      </c>
      <c r="R19" s="15">
        <v>0</v>
      </c>
      <c r="S19" s="81">
        <f t="shared" si="8"/>
        <v>0</v>
      </c>
      <c r="T19" s="15">
        <v>0</v>
      </c>
      <c r="U19" s="81">
        <f t="shared" si="9"/>
        <v>0</v>
      </c>
      <c r="V19" s="15">
        <v>0</v>
      </c>
      <c r="W19" s="81">
        <f t="shared" si="10"/>
        <v>0</v>
      </c>
      <c r="X19" s="15">
        <v>0</v>
      </c>
      <c r="Y19" s="81">
        <f t="shared" si="11"/>
        <v>0</v>
      </c>
      <c r="Z19" s="15">
        <v>0</v>
      </c>
      <c r="AA19" s="81">
        <f t="shared" si="12"/>
        <v>0</v>
      </c>
      <c r="AB19" s="15">
        <v>0</v>
      </c>
      <c r="AC19" s="81">
        <f t="shared" si="13"/>
        <v>0</v>
      </c>
      <c r="AD19" s="15">
        <v>0</v>
      </c>
      <c r="AE19" s="81">
        <f t="shared" si="14"/>
        <v>0</v>
      </c>
      <c r="AF19" s="15">
        <v>0</v>
      </c>
      <c r="AG19" s="85">
        <f t="shared" si="3"/>
        <v>0</v>
      </c>
      <c r="AH19" s="99">
        <f t="shared" si="4"/>
        <v>0</v>
      </c>
    </row>
    <row r="20" spans="1:34">
      <c r="A20" s="79"/>
      <c r="B20" s="12"/>
      <c r="C20" s="13"/>
      <c r="D20" s="13"/>
      <c r="E20" s="13"/>
      <c r="F20" s="13"/>
      <c r="G20" s="14"/>
      <c r="H20" s="70"/>
      <c r="I20" s="81">
        <f t="shared" si="2"/>
        <v>0</v>
      </c>
      <c r="J20" s="82">
        <f t="shared" si="0"/>
        <v>0</v>
      </c>
      <c r="K20" s="80"/>
      <c r="L20" s="83">
        <f t="shared" si="1"/>
        <v>0</v>
      </c>
      <c r="M20" s="81">
        <f t="shared" si="5"/>
        <v>0</v>
      </c>
      <c r="N20" s="15">
        <v>0</v>
      </c>
      <c r="O20" s="81">
        <f t="shared" si="6"/>
        <v>0</v>
      </c>
      <c r="P20" s="15">
        <v>0</v>
      </c>
      <c r="Q20" s="81">
        <f t="shared" si="7"/>
        <v>0</v>
      </c>
      <c r="R20" s="15">
        <v>0</v>
      </c>
      <c r="S20" s="81">
        <f t="shared" si="8"/>
        <v>0</v>
      </c>
      <c r="T20" s="15">
        <v>0</v>
      </c>
      <c r="U20" s="81">
        <f t="shared" si="9"/>
        <v>0</v>
      </c>
      <c r="V20" s="15">
        <v>0</v>
      </c>
      <c r="W20" s="81">
        <f t="shared" si="10"/>
        <v>0</v>
      </c>
      <c r="X20" s="15">
        <v>0</v>
      </c>
      <c r="Y20" s="81">
        <f t="shared" si="11"/>
        <v>0</v>
      </c>
      <c r="Z20" s="15">
        <v>0</v>
      </c>
      <c r="AA20" s="81">
        <f t="shared" si="12"/>
        <v>0</v>
      </c>
      <c r="AB20" s="15">
        <v>0</v>
      </c>
      <c r="AC20" s="81">
        <f t="shared" si="13"/>
        <v>0</v>
      </c>
      <c r="AD20" s="15">
        <v>0</v>
      </c>
      <c r="AE20" s="81">
        <f t="shared" si="14"/>
        <v>0</v>
      </c>
      <c r="AF20" s="15">
        <v>0</v>
      </c>
      <c r="AG20" s="85">
        <f t="shared" si="3"/>
        <v>0</v>
      </c>
      <c r="AH20" s="99">
        <f t="shared" si="4"/>
        <v>0</v>
      </c>
    </row>
    <row r="21" spans="1:34">
      <c r="A21" s="79"/>
      <c r="B21" s="12"/>
      <c r="C21" s="13"/>
      <c r="D21" s="13"/>
      <c r="E21" s="13"/>
      <c r="F21" s="13"/>
      <c r="G21" s="14"/>
      <c r="H21" s="70"/>
      <c r="I21" s="81">
        <f t="shared" si="2"/>
        <v>0</v>
      </c>
      <c r="J21" s="82">
        <f t="shared" si="0"/>
        <v>0</v>
      </c>
      <c r="K21" s="80"/>
      <c r="L21" s="83">
        <f t="shared" si="1"/>
        <v>0</v>
      </c>
      <c r="M21" s="81">
        <f t="shared" si="5"/>
        <v>0</v>
      </c>
      <c r="N21" s="15">
        <v>0</v>
      </c>
      <c r="O21" s="81">
        <f t="shared" si="6"/>
        <v>0</v>
      </c>
      <c r="P21" s="15">
        <v>0</v>
      </c>
      <c r="Q21" s="81">
        <f t="shared" si="7"/>
        <v>0</v>
      </c>
      <c r="R21" s="15">
        <v>0</v>
      </c>
      <c r="S21" s="81">
        <f t="shared" si="8"/>
        <v>0</v>
      </c>
      <c r="T21" s="15">
        <v>0</v>
      </c>
      <c r="U21" s="81">
        <f t="shared" si="9"/>
        <v>0</v>
      </c>
      <c r="V21" s="15">
        <v>0</v>
      </c>
      <c r="W21" s="81">
        <f t="shared" si="10"/>
        <v>0</v>
      </c>
      <c r="X21" s="15">
        <v>0</v>
      </c>
      <c r="Y21" s="81">
        <f t="shared" si="11"/>
        <v>0</v>
      </c>
      <c r="Z21" s="15">
        <v>0</v>
      </c>
      <c r="AA21" s="81">
        <f t="shared" si="12"/>
        <v>0</v>
      </c>
      <c r="AB21" s="15">
        <v>0</v>
      </c>
      <c r="AC21" s="81">
        <f t="shared" si="13"/>
        <v>0</v>
      </c>
      <c r="AD21" s="15">
        <v>0</v>
      </c>
      <c r="AE21" s="81">
        <f t="shared" si="14"/>
        <v>0</v>
      </c>
      <c r="AF21" s="15">
        <v>0</v>
      </c>
      <c r="AG21" s="85">
        <f t="shared" si="3"/>
        <v>0</v>
      </c>
      <c r="AH21" s="99">
        <f t="shared" si="4"/>
        <v>0</v>
      </c>
    </row>
    <row r="22" spans="1:34">
      <c r="A22" s="79"/>
      <c r="B22" s="12"/>
      <c r="C22" s="13"/>
      <c r="D22" s="13"/>
      <c r="E22" s="13"/>
      <c r="F22" s="13"/>
      <c r="G22" s="14"/>
      <c r="H22" s="70"/>
      <c r="I22" s="81">
        <f t="shared" si="2"/>
        <v>0</v>
      </c>
      <c r="J22" s="82">
        <f t="shared" si="0"/>
        <v>0</v>
      </c>
      <c r="K22" s="80"/>
      <c r="L22" s="83">
        <f t="shared" si="1"/>
        <v>0</v>
      </c>
      <c r="M22" s="81">
        <f t="shared" si="5"/>
        <v>0</v>
      </c>
      <c r="N22" s="15">
        <v>0</v>
      </c>
      <c r="O22" s="81">
        <f t="shared" si="6"/>
        <v>0</v>
      </c>
      <c r="P22" s="15">
        <v>0</v>
      </c>
      <c r="Q22" s="81">
        <f t="shared" si="7"/>
        <v>0</v>
      </c>
      <c r="R22" s="15">
        <v>0</v>
      </c>
      <c r="S22" s="81">
        <f t="shared" si="8"/>
        <v>0</v>
      </c>
      <c r="T22" s="15">
        <v>0</v>
      </c>
      <c r="U22" s="81">
        <f t="shared" si="9"/>
        <v>0</v>
      </c>
      <c r="V22" s="15">
        <v>0</v>
      </c>
      <c r="W22" s="81">
        <f t="shared" si="10"/>
        <v>0</v>
      </c>
      <c r="X22" s="15">
        <v>0</v>
      </c>
      <c r="Y22" s="81">
        <f t="shared" si="11"/>
        <v>0</v>
      </c>
      <c r="Z22" s="15">
        <v>0</v>
      </c>
      <c r="AA22" s="81">
        <f t="shared" si="12"/>
        <v>0</v>
      </c>
      <c r="AB22" s="15">
        <v>0</v>
      </c>
      <c r="AC22" s="81">
        <f t="shared" si="13"/>
        <v>0</v>
      </c>
      <c r="AD22" s="15">
        <v>0</v>
      </c>
      <c r="AE22" s="81">
        <f t="shared" si="14"/>
        <v>0</v>
      </c>
      <c r="AF22" s="15">
        <v>0</v>
      </c>
      <c r="AG22" s="85">
        <f t="shared" si="3"/>
        <v>0</v>
      </c>
      <c r="AH22" s="99">
        <f t="shared" si="4"/>
        <v>0</v>
      </c>
    </row>
    <row r="23" spans="1:34">
      <c r="A23" s="79"/>
      <c r="B23" s="12"/>
      <c r="C23" s="13"/>
      <c r="D23" s="13"/>
      <c r="E23" s="13"/>
      <c r="F23" s="13"/>
      <c r="G23" s="14"/>
      <c r="H23" s="70"/>
      <c r="I23" s="81">
        <f t="shared" si="2"/>
        <v>0</v>
      </c>
      <c r="J23" s="82">
        <f t="shared" si="0"/>
        <v>0</v>
      </c>
      <c r="K23" s="80"/>
      <c r="L23" s="83">
        <f t="shared" si="1"/>
        <v>0</v>
      </c>
      <c r="M23" s="81">
        <f t="shared" si="5"/>
        <v>0</v>
      </c>
      <c r="N23" s="15">
        <v>0</v>
      </c>
      <c r="O23" s="81">
        <f t="shared" si="6"/>
        <v>0</v>
      </c>
      <c r="P23" s="15">
        <v>0</v>
      </c>
      <c r="Q23" s="81">
        <f t="shared" si="7"/>
        <v>0</v>
      </c>
      <c r="R23" s="15">
        <v>0</v>
      </c>
      <c r="S23" s="81">
        <f t="shared" si="8"/>
        <v>0</v>
      </c>
      <c r="T23" s="15">
        <v>0</v>
      </c>
      <c r="U23" s="81">
        <f t="shared" si="9"/>
        <v>0</v>
      </c>
      <c r="V23" s="15">
        <v>0</v>
      </c>
      <c r="W23" s="81">
        <f t="shared" si="10"/>
        <v>0</v>
      </c>
      <c r="X23" s="15">
        <v>0</v>
      </c>
      <c r="Y23" s="81">
        <f t="shared" si="11"/>
        <v>0</v>
      </c>
      <c r="Z23" s="15">
        <v>0</v>
      </c>
      <c r="AA23" s="81">
        <f t="shared" si="12"/>
        <v>0</v>
      </c>
      <c r="AB23" s="15">
        <v>0</v>
      </c>
      <c r="AC23" s="81">
        <f t="shared" si="13"/>
        <v>0</v>
      </c>
      <c r="AD23" s="15">
        <v>0</v>
      </c>
      <c r="AE23" s="81">
        <f t="shared" si="14"/>
        <v>0</v>
      </c>
      <c r="AF23" s="15">
        <v>0</v>
      </c>
      <c r="AG23" s="85">
        <f t="shared" si="3"/>
        <v>0</v>
      </c>
      <c r="AH23" s="99">
        <f t="shared" si="4"/>
        <v>0</v>
      </c>
    </row>
    <row r="24" spans="1:34">
      <c r="A24" s="79"/>
      <c r="B24" s="12"/>
      <c r="C24" s="13"/>
      <c r="D24" s="13"/>
      <c r="E24" s="13"/>
      <c r="F24" s="13"/>
      <c r="G24" s="14"/>
      <c r="H24" s="70"/>
      <c r="I24" s="81">
        <f t="shared" si="2"/>
        <v>0</v>
      </c>
      <c r="J24" s="82">
        <f t="shared" si="0"/>
        <v>0</v>
      </c>
      <c r="K24" s="80"/>
      <c r="L24" s="83">
        <f t="shared" si="1"/>
        <v>0</v>
      </c>
      <c r="M24" s="81">
        <f t="shared" si="5"/>
        <v>0</v>
      </c>
      <c r="N24" s="15">
        <v>0</v>
      </c>
      <c r="O24" s="81">
        <f t="shared" si="6"/>
        <v>0</v>
      </c>
      <c r="P24" s="15">
        <v>0</v>
      </c>
      <c r="Q24" s="81">
        <f t="shared" si="7"/>
        <v>0</v>
      </c>
      <c r="R24" s="15">
        <v>0</v>
      </c>
      <c r="S24" s="81">
        <f t="shared" si="8"/>
        <v>0</v>
      </c>
      <c r="T24" s="15">
        <v>0</v>
      </c>
      <c r="U24" s="81">
        <f t="shared" si="9"/>
        <v>0</v>
      </c>
      <c r="V24" s="15">
        <v>0</v>
      </c>
      <c r="W24" s="81">
        <f t="shared" si="10"/>
        <v>0</v>
      </c>
      <c r="X24" s="15">
        <v>0</v>
      </c>
      <c r="Y24" s="81">
        <f t="shared" si="11"/>
        <v>0</v>
      </c>
      <c r="Z24" s="15">
        <v>0</v>
      </c>
      <c r="AA24" s="81">
        <f t="shared" si="12"/>
        <v>0</v>
      </c>
      <c r="AB24" s="15">
        <v>0</v>
      </c>
      <c r="AC24" s="81">
        <f t="shared" si="13"/>
        <v>0</v>
      </c>
      <c r="AD24" s="15">
        <v>0</v>
      </c>
      <c r="AE24" s="81">
        <f t="shared" si="14"/>
        <v>0</v>
      </c>
      <c r="AF24" s="15">
        <v>0</v>
      </c>
      <c r="AG24" s="85">
        <f t="shared" si="3"/>
        <v>0</v>
      </c>
      <c r="AH24" s="99">
        <f t="shared" si="4"/>
        <v>0</v>
      </c>
    </row>
    <row r="25" spans="1:34" ht="15.75" thickBot="1">
      <c r="A25" s="75"/>
      <c r="B25" s="76"/>
      <c r="C25" s="100"/>
      <c r="D25" s="100"/>
      <c r="E25" s="100"/>
      <c r="F25" s="100"/>
      <c r="G25" s="101"/>
      <c r="H25" s="102"/>
      <c r="I25" s="103">
        <f t="shared" si="2"/>
        <v>0</v>
      </c>
      <c r="J25" s="104">
        <f t="shared" si="0"/>
        <v>0</v>
      </c>
      <c r="K25" s="105"/>
      <c r="L25" s="106">
        <f t="shared" si="1"/>
        <v>0</v>
      </c>
      <c r="M25" s="103">
        <f t="shared" si="5"/>
        <v>0</v>
      </c>
      <c r="N25" s="107">
        <v>0</v>
      </c>
      <c r="O25" s="103">
        <f t="shared" si="6"/>
        <v>0</v>
      </c>
      <c r="P25" s="107">
        <v>0</v>
      </c>
      <c r="Q25" s="103">
        <f t="shared" si="7"/>
        <v>0</v>
      </c>
      <c r="R25" s="107">
        <v>0</v>
      </c>
      <c r="S25" s="103">
        <f t="shared" si="8"/>
        <v>0</v>
      </c>
      <c r="T25" s="107">
        <v>0</v>
      </c>
      <c r="U25" s="103">
        <f t="shared" si="9"/>
        <v>0</v>
      </c>
      <c r="V25" s="107">
        <v>0</v>
      </c>
      <c r="W25" s="103">
        <f t="shared" si="10"/>
        <v>0</v>
      </c>
      <c r="X25" s="107">
        <v>0</v>
      </c>
      <c r="Y25" s="103">
        <f t="shared" si="11"/>
        <v>0</v>
      </c>
      <c r="Z25" s="107">
        <v>0</v>
      </c>
      <c r="AA25" s="103">
        <f t="shared" si="12"/>
        <v>0</v>
      </c>
      <c r="AB25" s="107">
        <v>0</v>
      </c>
      <c r="AC25" s="103">
        <f t="shared" si="13"/>
        <v>0</v>
      </c>
      <c r="AD25" s="107">
        <v>0</v>
      </c>
      <c r="AE25" s="103">
        <f t="shared" si="14"/>
        <v>0</v>
      </c>
      <c r="AF25" s="107">
        <v>0</v>
      </c>
      <c r="AG25" s="85">
        <f t="shared" si="3"/>
        <v>0</v>
      </c>
      <c r="AH25" s="99">
        <f t="shared" si="4"/>
        <v>0</v>
      </c>
    </row>
    <row r="26" spans="1:34" ht="15.75" thickBot="1">
      <c r="F26" s="191" t="s">
        <v>9</v>
      </c>
      <c r="G26" s="192">
        <f>SUM(G10:G25)</f>
        <v>0</v>
      </c>
      <c r="H26" s="193"/>
      <c r="I26" s="193">
        <f>SUM(I10:I25)</f>
        <v>0</v>
      </c>
      <c r="J26" s="194">
        <f>SUM(J10:J25)</f>
        <v>0</v>
      </c>
      <c r="K26" s="192"/>
      <c r="L26" s="194">
        <f>SUM(L10:L25)</f>
        <v>0</v>
      </c>
      <c r="M26" s="193">
        <f>SUM(M10:M25)</f>
        <v>0</v>
      </c>
      <c r="N26" s="193"/>
      <c r="O26" s="193">
        <f>SUM(O10:O25)</f>
        <v>0</v>
      </c>
      <c r="P26" s="195"/>
      <c r="Q26" s="193">
        <f>SUM(Q10:Q25)</f>
        <v>0</v>
      </c>
      <c r="R26" s="193"/>
      <c r="S26" s="193">
        <f>SUM(S10:S25)</f>
        <v>0</v>
      </c>
      <c r="T26" s="193"/>
      <c r="U26" s="193">
        <f>SUM(U10:U25)</f>
        <v>0</v>
      </c>
      <c r="V26" s="195"/>
      <c r="W26" s="193">
        <f>SUM(W10:W25)</f>
        <v>0</v>
      </c>
      <c r="X26" s="193"/>
      <c r="Y26" s="193">
        <f>SUM(Y10:Y25)</f>
        <v>0</v>
      </c>
      <c r="Z26" s="195"/>
      <c r="AA26" s="193">
        <f>SUM(AA10:AA25)</f>
        <v>0</v>
      </c>
      <c r="AB26" s="193"/>
      <c r="AC26" s="193">
        <f>SUM(AC10:AC25)</f>
        <v>0</v>
      </c>
      <c r="AD26" s="193"/>
      <c r="AE26" s="193">
        <f>SUM(AE10:AE25)</f>
        <v>0</v>
      </c>
      <c r="AF26" s="195"/>
      <c r="AG26" s="85">
        <f t="shared" si="3"/>
        <v>0</v>
      </c>
      <c r="AH26" s="68">
        <f>AG26-L26</f>
        <v>0</v>
      </c>
    </row>
    <row r="27" spans="1:34">
      <c r="M27" s="285" t="s">
        <v>34</v>
      </c>
      <c r="N27" s="285"/>
      <c r="O27" s="285"/>
      <c r="P27" s="285"/>
      <c r="Q27" s="285"/>
      <c r="R27" s="285"/>
      <c r="S27" s="285"/>
      <c r="T27" s="285"/>
      <c r="U27" s="285"/>
      <c r="V27" s="285"/>
      <c r="W27" s="285" t="s">
        <v>34</v>
      </c>
      <c r="X27" s="285"/>
      <c r="Y27" s="285"/>
      <c r="Z27" s="285"/>
      <c r="AA27" s="285"/>
      <c r="AB27" s="285"/>
      <c r="AC27" s="285"/>
      <c r="AD27" s="285"/>
      <c r="AE27" s="285"/>
      <c r="AF27" s="285"/>
      <c r="AG27" s="285"/>
      <c r="AH27" s="285"/>
    </row>
    <row r="28" spans="1:34">
      <c r="A28" s="3"/>
    </row>
    <row r="29" spans="1:34" ht="15.75">
      <c r="A29" s="136" t="s">
        <v>76</v>
      </c>
    </row>
    <row r="30" spans="1:34">
      <c r="A30" s="308"/>
      <c r="B30" s="309"/>
      <c r="C30" s="309"/>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row>
    <row r="31" spans="1:34">
      <c r="A31" s="310"/>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1"/>
    </row>
    <row r="32" spans="1:34">
      <c r="A32" s="310"/>
      <c r="B32" s="311"/>
      <c r="C32" s="311"/>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row>
    <row r="33" spans="1:34">
      <c r="A33" s="312"/>
      <c r="B33" s="313"/>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row>
    <row r="34" spans="1:34">
      <c r="A34" s="137"/>
      <c r="B34" s="137"/>
      <c r="C34" s="137"/>
      <c r="D34" s="137"/>
      <c r="E34" s="137"/>
      <c r="F34" s="137"/>
      <c r="G34" s="137"/>
      <c r="H34" s="137"/>
      <c r="I34" s="137"/>
      <c r="J34" s="137"/>
      <c r="K34" s="137"/>
      <c r="L34" s="137"/>
      <c r="M34" s="137"/>
      <c r="W34" s="137"/>
      <c r="AG34" s="137"/>
    </row>
    <row r="35" spans="1:34">
      <c r="A35" s="3" t="s">
        <v>56</v>
      </c>
    </row>
    <row r="36" spans="1:34">
      <c r="A36" s="207" t="s">
        <v>134</v>
      </c>
    </row>
    <row r="37" spans="1:34">
      <c r="A37" s="4"/>
    </row>
  </sheetData>
  <mergeCells count="12">
    <mergeCell ref="G5:AH5"/>
    <mergeCell ref="A2:U2"/>
    <mergeCell ref="A3:U3"/>
    <mergeCell ref="A4:U4"/>
    <mergeCell ref="A30:AH33"/>
    <mergeCell ref="AG8:AH9"/>
    <mergeCell ref="C8:E8"/>
    <mergeCell ref="AG27:AH27"/>
    <mergeCell ref="W8:AF8"/>
    <mergeCell ref="W27:AF27"/>
    <mergeCell ref="M8:V8"/>
    <mergeCell ref="M27:V27"/>
  </mergeCells>
  <phoneticPr fontId="0" type="noConversion"/>
  <conditionalFormatting sqref="AH10:AH25">
    <cfRule type="cellIs" priority="1" stopIfTrue="1" operator="equal">
      <formula>0</formula>
    </cfRule>
    <cfRule type="cellIs" dxfId="3" priority="2" stopIfTrue="1" operator="lessThan">
      <formula>1</formula>
    </cfRule>
    <cfRule type="cellIs" dxfId="2" priority="3" stopIfTrue="1" operator="greaterThan">
      <formula>1</formula>
    </cfRule>
  </conditionalFormatting>
  <hyperlinks>
    <hyperlink ref="A36" r:id="rId1" display="https://hr.ufl.edu/manager-resources/classification-compensation/compensation/fringe-benefits-pool/" xr:uid="{EE4E5957-F51B-4552-9702-384904DC8F8F}"/>
  </hyperlinks>
  <pageMargins left="0.25" right="0.25" top="0.75" bottom="0.75" header="0.3" footer="0.3"/>
  <pageSetup scale="59" orientation="landscape" r:id="rId2"/>
  <headerFooter alignWithMargins="0">
    <oddFooter>Page &amp;P&amp;R&amp;A</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A33"/>
  <sheetViews>
    <sheetView zoomScaleNormal="100" workbookViewId="0">
      <selection activeCell="A3" sqref="A3:U3"/>
    </sheetView>
  </sheetViews>
  <sheetFormatPr defaultColWidth="9.140625" defaultRowHeight="12.75"/>
  <cols>
    <col min="1" max="1" width="34.7109375" style="5" bestFit="1" customWidth="1"/>
    <col min="2" max="2" width="10.7109375" style="5" customWidth="1"/>
    <col min="3" max="3" width="7.140625" style="5" customWidth="1"/>
    <col min="4" max="4" width="18.28515625" style="5" customWidth="1"/>
    <col min="5" max="5" width="11.7109375" style="5" customWidth="1"/>
    <col min="6" max="6" width="13.140625" style="5" customWidth="1"/>
    <col min="7" max="7" width="8.85546875" style="5" customWidth="1"/>
    <col min="8" max="8" width="10.7109375" style="5" customWidth="1"/>
    <col min="9" max="9" width="8.7109375" style="5" customWidth="1"/>
    <col min="10" max="10" width="11.140625" style="5" customWidth="1"/>
    <col min="11" max="11" width="9" style="5" customWidth="1"/>
    <col min="12" max="12" width="11.85546875" style="5" customWidth="1"/>
    <col min="13" max="13" width="8.7109375" style="5" customWidth="1"/>
    <col min="14" max="14" width="12.140625" style="5" customWidth="1"/>
    <col min="15" max="15" width="9" style="5" customWidth="1"/>
    <col min="16" max="16" width="13.140625" style="5" customWidth="1"/>
    <col min="17" max="17" width="8.85546875" style="5" customWidth="1"/>
    <col min="18" max="18" width="10.7109375" style="5" customWidth="1"/>
    <col min="19" max="19" width="8.7109375" style="5" customWidth="1"/>
    <col min="20" max="20" width="11.140625" style="5" customWidth="1"/>
    <col min="21" max="21" width="9" style="5" customWidth="1"/>
    <col min="22" max="22" width="11.85546875" style="5" customWidth="1"/>
    <col min="23" max="23" width="8.7109375" style="5" customWidth="1"/>
    <col min="24" max="24" width="12.140625" style="5" customWidth="1"/>
    <col min="25" max="25" width="9" style="5" customWidth="1"/>
    <col min="26" max="26" width="14.85546875" style="5" customWidth="1"/>
    <col min="27" max="27" width="7.5703125" style="5" customWidth="1"/>
    <col min="28" max="16384" width="9.140625" style="5"/>
  </cols>
  <sheetData>
    <row r="1" spans="1:27" s="9" customFormat="1" ht="15">
      <c r="D1" s="10"/>
    </row>
    <row r="2" spans="1:27" s="9" customFormat="1" ht="20.25">
      <c r="A2" s="278" t="s">
        <v>39</v>
      </c>
      <c r="B2" s="278"/>
      <c r="C2" s="278"/>
      <c r="D2" s="278"/>
      <c r="E2" s="278"/>
      <c r="F2" s="278"/>
      <c r="G2" s="278"/>
      <c r="H2" s="278"/>
      <c r="I2" s="278"/>
      <c r="J2" s="278"/>
      <c r="K2" s="278"/>
      <c r="L2" s="278"/>
      <c r="M2" s="278"/>
      <c r="N2" s="278"/>
      <c r="O2" s="278"/>
      <c r="P2" s="278"/>
      <c r="Q2" s="278"/>
      <c r="R2" s="278"/>
      <c r="S2" s="278"/>
      <c r="T2" s="278"/>
      <c r="U2" s="278"/>
      <c r="V2" s="225"/>
      <c r="W2" s="225"/>
      <c r="X2" s="225"/>
      <c r="Y2" s="225"/>
      <c r="Z2" s="225"/>
      <c r="AA2" s="225"/>
    </row>
    <row r="3" spans="1:27" s="9" customFormat="1" ht="20.25">
      <c r="A3" s="278" t="s">
        <v>165</v>
      </c>
      <c r="B3" s="278"/>
      <c r="C3" s="278"/>
      <c r="D3" s="278"/>
      <c r="E3" s="278"/>
      <c r="F3" s="278"/>
      <c r="G3" s="278"/>
      <c r="H3" s="278"/>
      <c r="I3" s="278"/>
      <c r="J3" s="278"/>
      <c r="K3" s="278"/>
      <c r="L3" s="278"/>
      <c r="M3" s="278"/>
      <c r="N3" s="278"/>
      <c r="O3" s="278"/>
      <c r="P3" s="278"/>
      <c r="Q3" s="278"/>
      <c r="R3" s="278"/>
      <c r="S3" s="278"/>
      <c r="T3" s="278"/>
      <c r="U3" s="278"/>
      <c r="V3" s="225"/>
      <c r="W3" s="225"/>
      <c r="X3" s="225"/>
      <c r="Y3" s="225"/>
      <c r="Z3" s="225"/>
      <c r="AA3" s="225"/>
    </row>
    <row r="4" spans="1:27" s="9" customFormat="1" ht="21" thickBot="1">
      <c r="A4" s="287" t="s">
        <v>41</v>
      </c>
      <c r="B4" s="287"/>
      <c r="C4" s="287"/>
      <c r="D4" s="287"/>
      <c r="E4" s="287"/>
      <c r="F4" s="287"/>
      <c r="G4" s="287"/>
      <c r="H4" s="287"/>
      <c r="I4" s="287"/>
      <c r="J4" s="287"/>
      <c r="K4" s="287"/>
      <c r="L4" s="287"/>
      <c r="M4" s="287"/>
      <c r="N4" s="287"/>
      <c r="O4" s="287"/>
      <c r="P4" s="287"/>
      <c r="Q4" s="287"/>
      <c r="R4" s="287"/>
      <c r="S4" s="287"/>
      <c r="T4" s="287"/>
      <c r="U4" s="287"/>
      <c r="V4" s="226"/>
      <c r="W4" s="226"/>
      <c r="X4" s="226"/>
      <c r="Y4" s="226"/>
      <c r="Z4" s="226"/>
      <c r="AA4" s="226"/>
    </row>
    <row r="5" spans="1:27" s="6" customFormat="1" ht="18.75">
      <c r="A5" s="291"/>
      <c r="B5" s="291"/>
      <c r="C5" s="291"/>
      <c r="D5" s="291"/>
      <c r="E5" s="291"/>
      <c r="F5" s="291"/>
      <c r="G5" s="291"/>
      <c r="H5" s="291"/>
      <c r="I5" s="291"/>
      <c r="J5" s="291"/>
      <c r="K5" s="291"/>
      <c r="L5" s="291"/>
      <c r="M5" s="291"/>
      <c r="N5" s="291"/>
      <c r="O5" s="291"/>
      <c r="P5" s="291"/>
      <c r="Q5" s="291"/>
      <c r="R5" s="291"/>
      <c r="S5" s="291"/>
      <c r="T5" s="291"/>
      <c r="U5" s="291"/>
      <c r="V5" s="291"/>
      <c r="W5" s="291"/>
      <c r="X5" s="291"/>
      <c r="Y5" s="291"/>
    </row>
    <row r="6" spans="1:27" s="6" customFormat="1" ht="18.75">
      <c r="A6" s="135" t="s">
        <v>74</v>
      </c>
      <c r="B6" s="7"/>
      <c r="C6" s="7"/>
      <c r="D6" s="7"/>
      <c r="E6" s="7"/>
      <c r="F6" s="7"/>
      <c r="G6" s="7"/>
      <c r="H6" s="7"/>
      <c r="I6" s="7"/>
      <c r="J6" s="7"/>
      <c r="K6" s="7"/>
      <c r="L6" s="7"/>
      <c r="M6" s="7"/>
      <c r="N6" s="7"/>
      <c r="P6" s="7"/>
      <c r="Q6" s="7"/>
      <c r="R6" s="7"/>
      <c r="S6" s="7"/>
      <c r="T6" s="7"/>
      <c r="U6" s="7"/>
      <c r="V6" s="7"/>
      <c r="W6" s="7"/>
      <c r="X6" s="7"/>
    </row>
    <row r="7" spans="1:27" s="6" customFormat="1" ht="19.5" thickBot="1">
      <c r="A7" s="7"/>
      <c r="B7" s="7"/>
      <c r="C7" s="7"/>
      <c r="D7" s="7"/>
      <c r="E7" s="7"/>
      <c r="F7" s="7"/>
      <c r="G7" s="7"/>
      <c r="H7" s="7"/>
      <c r="I7" s="7"/>
      <c r="J7" s="7"/>
      <c r="K7" s="7"/>
      <c r="L7" s="7"/>
      <c r="M7" s="7"/>
      <c r="N7" s="7"/>
      <c r="O7" s="7"/>
      <c r="P7" s="7"/>
      <c r="Q7" s="7"/>
      <c r="R7" s="7"/>
      <c r="S7" s="7"/>
      <c r="T7" s="7"/>
      <c r="U7" s="7"/>
      <c r="V7" s="7"/>
      <c r="W7" s="7"/>
      <c r="X7" s="7"/>
      <c r="Y7" s="7"/>
      <c r="Z7" s="7"/>
      <c r="AA7" s="7"/>
    </row>
    <row r="8" spans="1:27" s="9" customFormat="1" ht="15">
      <c r="A8" s="279" t="s">
        <v>17</v>
      </c>
      <c r="B8" s="256" t="s">
        <v>5</v>
      </c>
      <c r="C8" s="257"/>
      <c r="D8" s="294"/>
      <c r="E8" s="144"/>
      <c r="F8" s="288" t="s">
        <v>7</v>
      </c>
      <c r="G8" s="289"/>
      <c r="H8" s="289"/>
      <c r="I8" s="289"/>
      <c r="J8" s="289"/>
      <c r="K8" s="289"/>
      <c r="L8" s="289"/>
      <c r="M8" s="289"/>
      <c r="N8" s="289"/>
      <c r="O8" s="290"/>
      <c r="P8" s="288" t="s">
        <v>7</v>
      </c>
      <c r="Q8" s="289"/>
      <c r="R8" s="289"/>
      <c r="S8" s="289"/>
      <c r="T8" s="289"/>
      <c r="U8" s="289"/>
      <c r="V8" s="289"/>
      <c r="W8" s="289"/>
      <c r="X8" s="289"/>
      <c r="Y8" s="290"/>
      <c r="Z8" s="23"/>
      <c r="AA8" s="144"/>
    </row>
    <row r="9" spans="1:27" s="9" customFormat="1" ht="48" customHeight="1" thickBot="1">
      <c r="A9" s="280"/>
      <c r="B9" s="156" t="s">
        <v>96</v>
      </c>
      <c r="C9" s="185" t="s">
        <v>6</v>
      </c>
      <c r="D9" s="154" t="s">
        <v>55</v>
      </c>
      <c r="E9" s="155" t="s">
        <v>1</v>
      </c>
      <c r="F9" s="156">
        <f>'2. Proposed Usage'!A11</f>
        <v>0</v>
      </c>
      <c r="G9" s="150" t="s">
        <v>109</v>
      </c>
      <c r="H9" s="150">
        <f>'2. Proposed Usage'!A12</f>
        <v>0</v>
      </c>
      <c r="I9" s="150" t="s">
        <v>109</v>
      </c>
      <c r="J9" s="150">
        <f>'2. Proposed Usage'!A13</f>
        <v>0</v>
      </c>
      <c r="K9" s="150" t="s">
        <v>109</v>
      </c>
      <c r="L9" s="150">
        <f>'2. Proposed Usage'!A14</f>
        <v>0</v>
      </c>
      <c r="M9" s="150" t="s">
        <v>109</v>
      </c>
      <c r="N9" s="150">
        <f>'2. Proposed Usage'!A15</f>
        <v>0</v>
      </c>
      <c r="O9" s="152" t="s">
        <v>109</v>
      </c>
      <c r="P9" s="156">
        <f>'2. Proposed Usage'!A16</f>
        <v>0</v>
      </c>
      <c r="Q9" s="150" t="s">
        <v>109</v>
      </c>
      <c r="R9" s="150">
        <f>'2. Proposed Usage'!A17</f>
        <v>0</v>
      </c>
      <c r="S9" s="150" t="s">
        <v>109</v>
      </c>
      <c r="T9" s="150">
        <f>'2. Proposed Usage'!A18</f>
        <v>0</v>
      </c>
      <c r="U9" s="150" t="s">
        <v>109</v>
      </c>
      <c r="V9" s="150">
        <f>'2. Proposed Usage'!A19</f>
        <v>0</v>
      </c>
      <c r="W9" s="150" t="s">
        <v>109</v>
      </c>
      <c r="X9" s="150">
        <f>'2. Proposed Usage'!A20</f>
        <v>0</v>
      </c>
      <c r="Y9" s="152" t="s">
        <v>109</v>
      </c>
      <c r="Z9" s="292" t="s">
        <v>35</v>
      </c>
      <c r="AA9" s="293"/>
    </row>
    <row r="10" spans="1:27" s="11" customFormat="1" ht="15">
      <c r="A10" s="205"/>
      <c r="B10" s="13"/>
      <c r="C10" s="13"/>
      <c r="D10" s="33"/>
      <c r="E10" s="14"/>
      <c r="F10" s="81">
        <f t="shared" ref="F10:F22" si="0">G10*$E10</f>
        <v>0</v>
      </c>
      <c r="G10" s="15">
        <v>0</v>
      </c>
      <c r="H10" s="81">
        <f t="shared" ref="H10:H22" si="1">I10*$E10</f>
        <v>0</v>
      </c>
      <c r="I10" s="15">
        <v>0</v>
      </c>
      <c r="J10" s="81">
        <f t="shared" ref="J10:J22" si="2">K10*$E10</f>
        <v>0</v>
      </c>
      <c r="K10" s="15">
        <v>0</v>
      </c>
      <c r="L10" s="81">
        <f t="shared" ref="L10:L22" si="3">M10*$E10</f>
        <v>0</v>
      </c>
      <c r="M10" s="15">
        <v>0</v>
      </c>
      <c r="N10" s="81">
        <f t="shared" ref="N10:N22" si="4">O10*$E10</f>
        <v>0</v>
      </c>
      <c r="O10" s="15">
        <v>0</v>
      </c>
      <c r="P10" s="81">
        <f t="shared" ref="P10:P22" si="5">Q10*$E10</f>
        <v>0</v>
      </c>
      <c r="Q10" s="15">
        <v>0</v>
      </c>
      <c r="R10" s="81">
        <f t="shared" ref="R10:R22" si="6">S10*$E10</f>
        <v>0</v>
      </c>
      <c r="S10" s="15">
        <v>0</v>
      </c>
      <c r="T10" s="81">
        <f t="shared" ref="T10:T22" si="7">U10*$E10</f>
        <v>0</v>
      </c>
      <c r="U10" s="15">
        <v>0</v>
      </c>
      <c r="V10" s="81">
        <f t="shared" ref="V10:V22" si="8">W10*$E10</f>
        <v>0</v>
      </c>
      <c r="W10" s="15">
        <v>0</v>
      </c>
      <c r="X10" s="81">
        <f t="shared" ref="X10:X22" si="9">Y10*$E10</f>
        <v>0</v>
      </c>
      <c r="Y10" s="15">
        <v>0</v>
      </c>
      <c r="Z10" s="86">
        <f>X10+V10+T10+R10+P10+N10+L10+J10+H10+F10</f>
        <v>0</v>
      </c>
      <c r="AA10" s="153">
        <f>Y10+W10+U10+S10+Q10+O10+M10+K10+I10+G10</f>
        <v>0</v>
      </c>
    </row>
    <row r="11" spans="1:27" s="11" customFormat="1" ht="15">
      <c r="A11" s="206"/>
      <c r="B11" s="13"/>
      <c r="C11" s="13"/>
      <c r="D11" s="33"/>
      <c r="E11" s="14"/>
      <c r="F11" s="81">
        <f t="shared" si="0"/>
        <v>0</v>
      </c>
      <c r="G11" s="15">
        <v>0</v>
      </c>
      <c r="H11" s="81">
        <f t="shared" si="1"/>
        <v>0</v>
      </c>
      <c r="I11" s="15">
        <v>0</v>
      </c>
      <c r="J11" s="81">
        <f t="shared" si="2"/>
        <v>0</v>
      </c>
      <c r="K11" s="15">
        <v>0</v>
      </c>
      <c r="L11" s="81">
        <f t="shared" si="3"/>
        <v>0</v>
      </c>
      <c r="M11" s="15">
        <v>0</v>
      </c>
      <c r="N11" s="81">
        <f t="shared" si="4"/>
        <v>0</v>
      </c>
      <c r="O11" s="15">
        <v>0</v>
      </c>
      <c r="P11" s="81">
        <f t="shared" si="5"/>
        <v>0</v>
      </c>
      <c r="Q11" s="15">
        <v>0</v>
      </c>
      <c r="R11" s="81">
        <f t="shared" si="6"/>
        <v>0</v>
      </c>
      <c r="S11" s="15">
        <v>0</v>
      </c>
      <c r="T11" s="81">
        <f t="shared" si="7"/>
        <v>0</v>
      </c>
      <c r="U11" s="15">
        <v>0</v>
      </c>
      <c r="V11" s="81">
        <f t="shared" si="8"/>
        <v>0</v>
      </c>
      <c r="W11" s="15">
        <v>0</v>
      </c>
      <c r="X11" s="81">
        <f t="shared" si="9"/>
        <v>0</v>
      </c>
      <c r="Y11" s="15">
        <v>0</v>
      </c>
      <c r="Z11" s="86">
        <f t="shared" ref="Z11:Z23" si="10">X11+V11+T11+R11+P11+N11+L11+J11+H11+F11</f>
        <v>0</v>
      </c>
      <c r="AA11" s="153">
        <f t="shared" ref="AA11:AA23" si="11">Y11+W11+U11+S11+Q11+O11+M11+K11+I11+G11</f>
        <v>0</v>
      </c>
    </row>
    <row r="12" spans="1:27" s="11" customFormat="1" ht="15">
      <c r="A12" s="206"/>
      <c r="B12" s="13"/>
      <c r="C12" s="13"/>
      <c r="D12" s="33"/>
      <c r="E12" s="14"/>
      <c r="F12" s="81">
        <f t="shared" si="0"/>
        <v>0</v>
      </c>
      <c r="G12" s="15">
        <v>0</v>
      </c>
      <c r="H12" s="81">
        <f t="shared" si="1"/>
        <v>0</v>
      </c>
      <c r="I12" s="15">
        <v>0</v>
      </c>
      <c r="J12" s="81">
        <f t="shared" si="2"/>
        <v>0</v>
      </c>
      <c r="K12" s="15">
        <v>0</v>
      </c>
      <c r="L12" s="81">
        <f t="shared" si="3"/>
        <v>0</v>
      </c>
      <c r="M12" s="15">
        <v>0</v>
      </c>
      <c r="N12" s="81">
        <f t="shared" si="4"/>
        <v>0</v>
      </c>
      <c r="O12" s="15">
        <v>0</v>
      </c>
      <c r="P12" s="81">
        <f t="shared" si="5"/>
        <v>0</v>
      </c>
      <c r="Q12" s="15">
        <v>0</v>
      </c>
      <c r="R12" s="81">
        <f t="shared" si="6"/>
        <v>0</v>
      </c>
      <c r="S12" s="15">
        <v>0</v>
      </c>
      <c r="T12" s="81">
        <f t="shared" si="7"/>
        <v>0</v>
      </c>
      <c r="U12" s="15">
        <v>0</v>
      </c>
      <c r="V12" s="81">
        <f t="shared" si="8"/>
        <v>0</v>
      </c>
      <c r="W12" s="15">
        <v>0</v>
      </c>
      <c r="X12" s="81">
        <f t="shared" si="9"/>
        <v>0</v>
      </c>
      <c r="Y12" s="15">
        <v>0</v>
      </c>
      <c r="Z12" s="86">
        <f t="shared" si="10"/>
        <v>0</v>
      </c>
      <c r="AA12" s="153">
        <f t="shared" si="11"/>
        <v>0</v>
      </c>
    </row>
    <row r="13" spans="1:27" s="11" customFormat="1" ht="15">
      <c r="A13" s="206"/>
      <c r="B13" s="13"/>
      <c r="C13" s="13"/>
      <c r="D13" s="33"/>
      <c r="E13" s="14"/>
      <c r="F13" s="81">
        <f t="shared" si="0"/>
        <v>0</v>
      </c>
      <c r="G13" s="15">
        <v>0</v>
      </c>
      <c r="H13" s="81">
        <f t="shared" si="1"/>
        <v>0</v>
      </c>
      <c r="I13" s="15">
        <v>0</v>
      </c>
      <c r="J13" s="81">
        <f t="shared" si="2"/>
        <v>0</v>
      </c>
      <c r="K13" s="15">
        <v>0</v>
      </c>
      <c r="L13" s="81">
        <f t="shared" si="3"/>
        <v>0</v>
      </c>
      <c r="M13" s="15">
        <v>0</v>
      </c>
      <c r="N13" s="81">
        <f t="shared" si="4"/>
        <v>0</v>
      </c>
      <c r="O13" s="15">
        <v>0</v>
      </c>
      <c r="P13" s="81">
        <f t="shared" si="5"/>
        <v>0</v>
      </c>
      <c r="Q13" s="15">
        <v>0</v>
      </c>
      <c r="R13" s="81">
        <f t="shared" si="6"/>
        <v>0</v>
      </c>
      <c r="S13" s="15">
        <v>0</v>
      </c>
      <c r="T13" s="81">
        <f t="shared" si="7"/>
        <v>0</v>
      </c>
      <c r="U13" s="15">
        <v>0</v>
      </c>
      <c r="V13" s="81">
        <f t="shared" si="8"/>
        <v>0</v>
      </c>
      <c r="W13" s="15">
        <v>0</v>
      </c>
      <c r="X13" s="81">
        <f t="shared" si="9"/>
        <v>0</v>
      </c>
      <c r="Y13" s="15">
        <v>0</v>
      </c>
      <c r="Z13" s="86">
        <f t="shared" si="10"/>
        <v>0</v>
      </c>
      <c r="AA13" s="153">
        <f t="shared" si="11"/>
        <v>0</v>
      </c>
    </row>
    <row r="14" spans="1:27" s="11" customFormat="1" ht="15">
      <c r="A14" s="206"/>
      <c r="B14" s="13"/>
      <c r="C14" s="13"/>
      <c r="D14" s="33"/>
      <c r="E14" s="14"/>
      <c r="F14" s="81">
        <f t="shared" si="0"/>
        <v>0</v>
      </c>
      <c r="G14" s="15">
        <v>0</v>
      </c>
      <c r="H14" s="81">
        <f t="shared" si="1"/>
        <v>0</v>
      </c>
      <c r="I14" s="15">
        <v>0</v>
      </c>
      <c r="J14" s="81">
        <f t="shared" si="2"/>
        <v>0</v>
      </c>
      <c r="K14" s="15">
        <v>0</v>
      </c>
      <c r="L14" s="81">
        <f t="shared" si="3"/>
        <v>0</v>
      </c>
      <c r="M14" s="15">
        <v>0</v>
      </c>
      <c r="N14" s="81">
        <f t="shared" si="4"/>
        <v>0</v>
      </c>
      <c r="O14" s="15">
        <v>0</v>
      </c>
      <c r="P14" s="81">
        <f t="shared" si="5"/>
        <v>0</v>
      </c>
      <c r="Q14" s="15">
        <v>0</v>
      </c>
      <c r="R14" s="81">
        <f t="shared" si="6"/>
        <v>0</v>
      </c>
      <c r="S14" s="15">
        <v>0</v>
      </c>
      <c r="T14" s="81">
        <f t="shared" si="7"/>
        <v>0</v>
      </c>
      <c r="U14" s="15">
        <v>0</v>
      </c>
      <c r="V14" s="81">
        <f t="shared" si="8"/>
        <v>0</v>
      </c>
      <c r="W14" s="15">
        <v>0</v>
      </c>
      <c r="X14" s="81">
        <f t="shared" si="9"/>
        <v>0</v>
      </c>
      <c r="Y14" s="15">
        <v>0</v>
      </c>
      <c r="Z14" s="86">
        <f t="shared" si="10"/>
        <v>0</v>
      </c>
      <c r="AA14" s="153">
        <f t="shared" si="11"/>
        <v>0</v>
      </c>
    </row>
    <row r="15" spans="1:27" s="9" customFormat="1" ht="16.5" customHeight="1">
      <c r="A15" s="79"/>
      <c r="B15" s="13"/>
      <c r="C15" s="13"/>
      <c r="D15" s="13"/>
      <c r="E15" s="14"/>
      <c r="F15" s="81">
        <f t="shared" si="0"/>
        <v>0</v>
      </c>
      <c r="G15" s="15">
        <v>0</v>
      </c>
      <c r="H15" s="81">
        <f t="shared" si="1"/>
        <v>0</v>
      </c>
      <c r="I15" s="15">
        <v>0</v>
      </c>
      <c r="J15" s="81">
        <f t="shared" si="2"/>
        <v>0</v>
      </c>
      <c r="K15" s="15">
        <v>0</v>
      </c>
      <c r="L15" s="81">
        <f t="shared" si="3"/>
        <v>0</v>
      </c>
      <c r="M15" s="15">
        <v>0</v>
      </c>
      <c r="N15" s="81">
        <f t="shared" si="4"/>
        <v>0</v>
      </c>
      <c r="O15" s="15">
        <v>0</v>
      </c>
      <c r="P15" s="81">
        <f t="shared" si="5"/>
        <v>0</v>
      </c>
      <c r="Q15" s="15">
        <v>0</v>
      </c>
      <c r="R15" s="81">
        <f t="shared" si="6"/>
        <v>0</v>
      </c>
      <c r="S15" s="15">
        <v>0</v>
      </c>
      <c r="T15" s="81">
        <f t="shared" si="7"/>
        <v>0</v>
      </c>
      <c r="U15" s="15">
        <v>0</v>
      </c>
      <c r="V15" s="81">
        <f t="shared" si="8"/>
        <v>0</v>
      </c>
      <c r="W15" s="15">
        <v>0</v>
      </c>
      <c r="X15" s="81">
        <f t="shared" si="9"/>
        <v>0</v>
      </c>
      <c r="Y15" s="15">
        <v>0</v>
      </c>
      <c r="Z15" s="86">
        <f t="shared" si="10"/>
        <v>0</v>
      </c>
      <c r="AA15" s="153">
        <f t="shared" si="11"/>
        <v>0</v>
      </c>
    </row>
    <row r="16" spans="1:27" s="9" customFormat="1" ht="16.5" customHeight="1">
      <c r="A16" s="79"/>
      <c r="B16" s="13"/>
      <c r="C16" s="13"/>
      <c r="D16" s="33"/>
      <c r="E16" s="14"/>
      <c r="F16" s="81">
        <f t="shared" si="0"/>
        <v>0</v>
      </c>
      <c r="G16" s="15">
        <v>0</v>
      </c>
      <c r="H16" s="81">
        <f t="shared" si="1"/>
        <v>0</v>
      </c>
      <c r="I16" s="15">
        <v>0</v>
      </c>
      <c r="J16" s="81">
        <f t="shared" si="2"/>
        <v>0</v>
      </c>
      <c r="K16" s="15">
        <v>0</v>
      </c>
      <c r="L16" s="81">
        <f t="shared" si="3"/>
        <v>0</v>
      </c>
      <c r="M16" s="15">
        <v>0</v>
      </c>
      <c r="N16" s="81">
        <f t="shared" si="4"/>
        <v>0</v>
      </c>
      <c r="O16" s="15">
        <v>0</v>
      </c>
      <c r="P16" s="81">
        <f t="shared" si="5"/>
        <v>0</v>
      </c>
      <c r="Q16" s="15">
        <v>0</v>
      </c>
      <c r="R16" s="81">
        <f t="shared" si="6"/>
        <v>0</v>
      </c>
      <c r="S16" s="15">
        <v>0</v>
      </c>
      <c r="T16" s="81">
        <f t="shared" si="7"/>
        <v>0</v>
      </c>
      <c r="U16" s="15">
        <v>0</v>
      </c>
      <c r="V16" s="81">
        <f t="shared" si="8"/>
        <v>0</v>
      </c>
      <c r="W16" s="15">
        <v>0</v>
      </c>
      <c r="X16" s="81">
        <f t="shared" si="9"/>
        <v>0</v>
      </c>
      <c r="Y16" s="15">
        <v>0</v>
      </c>
      <c r="Z16" s="86">
        <f t="shared" si="10"/>
        <v>0</v>
      </c>
      <c r="AA16" s="153">
        <f t="shared" si="11"/>
        <v>0</v>
      </c>
    </row>
    <row r="17" spans="1:27" s="9" customFormat="1" ht="16.5" customHeight="1">
      <c r="A17" s="79"/>
      <c r="B17" s="13"/>
      <c r="C17" s="13"/>
      <c r="D17" s="13"/>
      <c r="E17" s="14"/>
      <c r="F17" s="81">
        <f t="shared" si="0"/>
        <v>0</v>
      </c>
      <c r="G17" s="15">
        <v>0</v>
      </c>
      <c r="H17" s="81">
        <f t="shared" si="1"/>
        <v>0</v>
      </c>
      <c r="I17" s="15">
        <v>0</v>
      </c>
      <c r="J17" s="81">
        <f t="shared" si="2"/>
        <v>0</v>
      </c>
      <c r="K17" s="15">
        <v>0</v>
      </c>
      <c r="L17" s="81">
        <f t="shared" si="3"/>
        <v>0</v>
      </c>
      <c r="M17" s="15">
        <v>0</v>
      </c>
      <c r="N17" s="81">
        <f t="shared" si="4"/>
        <v>0</v>
      </c>
      <c r="O17" s="15">
        <v>0</v>
      </c>
      <c r="P17" s="81">
        <f t="shared" si="5"/>
        <v>0</v>
      </c>
      <c r="Q17" s="15">
        <v>0</v>
      </c>
      <c r="R17" s="81">
        <f t="shared" si="6"/>
        <v>0</v>
      </c>
      <c r="S17" s="15">
        <v>0</v>
      </c>
      <c r="T17" s="81">
        <f t="shared" si="7"/>
        <v>0</v>
      </c>
      <c r="U17" s="15">
        <v>0</v>
      </c>
      <c r="V17" s="81">
        <f t="shared" si="8"/>
        <v>0</v>
      </c>
      <c r="W17" s="15">
        <v>0</v>
      </c>
      <c r="X17" s="81">
        <f t="shared" si="9"/>
        <v>0</v>
      </c>
      <c r="Y17" s="15">
        <v>0</v>
      </c>
      <c r="Z17" s="86">
        <f t="shared" si="10"/>
        <v>0</v>
      </c>
      <c r="AA17" s="153">
        <f t="shared" si="11"/>
        <v>0</v>
      </c>
    </row>
    <row r="18" spans="1:27" s="9" customFormat="1" ht="16.5" customHeight="1">
      <c r="A18" s="79"/>
      <c r="B18" s="13"/>
      <c r="C18" s="13"/>
      <c r="D18" s="13"/>
      <c r="E18" s="14"/>
      <c r="F18" s="81">
        <f t="shared" si="0"/>
        <v>0</v>
      </c>
      <c r="G18" s="15">
        <v>0</v>
      </c>
      <c r="H18" s="81">
        <f t="shared" si="1"/>
        <v>0</v>
      </c>
      <c r="I18" s="15">
        <v>0</v>
      </c>
      <c r="J18" s="81">
        <f t="shared" si="2"/>
        <v>0</v>
      </c>
      <c r="K18" s="15">
        <v>0</v>
      </c>
      <c r="L18" s="81">
        <f t="shared" si="3"/>
        <v>0</v>
      </c>
      <c r="M18" s="15">
        <v>0</v>
      </c>
      <c r="N18" s="81">
        <f t="shared" si="4"/>
        <v>0</v>
      </c>
      <c r="O18" s="15">
        <v>0</v>
      </c>
      <c r="P18" s="81">
        <f t="shared" si="5"/>
        <v>0</v>
      </c>
      <c r="Q18" s="15">
        <v>0</v>
      </c>
      <c r="R18" s="81">
        <f t="shared" si="6"/>
        <v>0</v>
      </c>
      <c r="S18" s="15">
        <v>0</v>
      </c>
      <c r="T18" s="81">
        <f t="shared" si="7"/>
        <v>0</v>
      </c>
      <c r="U18" s="15">
        <v>0</v>
      </c>
      <c r="V18" s="81">
        <f t="shared" si="8"/>
        <v>0</v>
      </c>
      <c r="W18" s="15">
        <v>0</v>
      </c>
      <c r="X18" s="81">
        <f t="shared" si="9"/>
        <v>0</v>
      </c>
      <c r="Y18" s="15">
        <v>0</v>
      </c>
      <c r="Z18" s="86">
        <f t="shared" si="10"/>
        <v>0</v>
      </c>
      <c r="AA18" s="153">
        <f t="shared" si="11"/>
        <v>0</v>
      </c>
    </row>
    <row r="19" spans="1:27" s="9" customFormat="1" ht="16.5" customHeight="1">
      <c r="A19" s="79"/>
      <c r="B19" s="13"/>
      <c r="C19" s="13"/>
      <c r="D19" s="13"/>
      <c r="E19" s="14"/>
      <c r="F19" s="81">
        <f t="shared" si="0"/>
        <v>0</v>
      </c>
      <c r="G19" s="15">
        <v>0</v>
      </c>
      <c r="H19" s="81">
        <f t="shared" si="1"/>
        <v>0</v>
      </c>
      <c r="I19" s="15">
        <v>0</v>
      </c>
      <c r="J19" s="81">
        <f t="shared" si="2"/>
        <v>0</v>
      </c>
      <c r="K19" s="15">
        <v>0</v>
      </c>
      <c r="L19" s="81">
        <f t="shared" si="3"/>
        <v>0</v>
      </c>
      <c r="M19" s="15">
        <v>0</v>
      </c>
      <c r="N19" s="81">
        <f t="shared" si="4"/>
        <v>0</v>
      </c>
      <c r="O19" s="15">
        <v>0</v>
      </c>
      <c r="P19" s="81">
        <f t="shared" si="5"/>
        <v>0</v>
      </c>
      <c r="Q19" s="15">
        <v>0</v>
      </c>
      <c r="R19" s="81">
        <f t="shared" si="6"/>
        <v>0</v>
      </c>
      <c r="S19" s="15">
        <v>0</v>
      </c>
      <c r="T19" s="81">
        <f t="shared" si="7"/>
        <v>0</v>
      </c>
      <c r="U19" s="15">
        <v>0</v>
      </c>
      <c r="V19" s="81">
        <f t="shared" si="8"/>
        <v>0</v>
      </c>
      <c r="W19" s="15">
        <v>0</v>
      </c>
      <c r="X19" s="81">
        <f t="shared" si="9"/>
        <v>0</v>
      </c>
      <c r="Y19" s="15">
        <v>0</v>
      </c>
      <c r="Z19" s="86">
        <f t="shared" si="10"/>
        <v>0</v>
      </c>
      <c r="AA19" s="153">
        <f t="shared" si="11"/>
        <v>0</v>
      </c>
    </row>
    <row r="20" spans="1:27" s="9" customFormat="1" ht="16.5" customHeight="1">
      <c r="A20" s="79"/>
      <c r="B20" s="13"/>
      <c r="C20" s="13"/>
      <c r="D20" s="13"/>
      <c r="E20" s="14"/>
      <c r="F20" s="81">
        <f t="shared" si="0"/>
        <v>0</v>
      </c>
      <c r="G20" s="15">
        <v>0</v>
      </c>
      <c r="H20" s="81">
        <f t="shared" si="1"/>
        <v>0</v>
      </c>
      <c r="I20" s="15">
        <v>0</v>
      </c>
      <c r="J20" s="81">
        <f t="shared" si="2"/>
        <v>0</v>
      </c>
      <c r="K20" s="15">
        <v>0</v>
      </c>
      <c r="L20" s="81">
        <f t="shared" si="3"/>
        <v>0</v>
      </c>
      <c r="M20" s="15">
        <v>0</v>
      </c>
      <c r="N20" s="81">
        <f t="shared" si="4"/>
        <v>0</v>
      </c>
      <c r="O20" s="15">
        <v>0</v>
      </c>
      <c r="P20" s="81">
        <f t="shared" si="5"/>
        <v>0</v>
      </c>
      <c r="Q20" s="15">
        <v>0</v>
      </c>
      <c r="R20" s="81">
        <f t="shared" si="6"/>
        <v>0</v>
      </c>
      <c r="S20" s="15">
        <v>0</v>
      </c>
      <c r="T20" s="81">
        <f t="shared" si="7"/>
        <v>0</v>
      </c>
      <c r="U20" s="15">
        <v>0</v>
      </c>
      <c r="V20" s="81">
        <f t="shared" si="8"/>
        <v>0</v>
      </c>
      <c r="W20" s="15">
        <v>0</v>
      </c>
      <c r="X20" s="81">
        <f t="shared" si="9"/>
        <v>0</v>
      </c>
      <c r="Y20" s="15">
        <v>0</v>
      </c>
      <c r="Z20" s="86">
        <f t="shared" si="10"/>
        <v>0</v>
      </c>
      <c r="AA20" s="153">
        <f t="shared" si="11"/>
        <v>0</v>
      </c>
    </row>
    <row r="21" spans="1:27" s="9" customFormat="1" ht="16.5" customHeight="1">
      <c r="A21" s="79"/>
      <c r="B21" s="13"/>
      <c r="C21" s="13"/>
      <c r="D21" s="13"/>
      <c r="E21" s="14"/>
      <c r="F21" s="81">
        <f t="shared" si="0"/>
        <v>0</v>
      </c>
      <c r="G21" s="15">
        <v>0</v>
      </c>
      <c r="H21" s="81">
        <f t="shared" si="1"/>
        <v>0</v>
      </c>
      <c r="I21" s="15">
        <v>0</v>
      </c>
      <c r="J21" s="81">
        <f t="shared" si="2"/>
        <v>0</v>
      </c>
      <c r="K21" s="15">
        <v>0</v>
      </c>
      <c r="L21" s="81">
        <f t="shared" si="3"/>
        <v>0</v>
      </c>
      <c r="M21" s="15">
        <v>0</v>
      </c>
      <c r="N21" s="81">
        <f t="shared" si="4"/>
        <v>0</v>
      </c>
      <c r="O21" s="15">
        <v>0</v>
      </c>
      <c r="P21" s="81">
        <f t="shared" si="5"/>
        <v>0</v>
      </c>
      <c r="Q21" s="15">
        <v>0</v>
      </c>
      <c r="R21" s="81">
        <f t="shared" si="6"/>
        <v>0</v>
      </c>
      <c r="S21" s="15">
        <v>0</v>
      </c>
      <c r="T21" s="81">
        <f t="shared" si="7"/>
        <v>0</v>
      </c>
      <c r="U21" s="15">
        <v>0</v>
      </c>
      <c r="V21" s="81">
        <f t="shared" si="8"/>
        <v>0</v>
      </c>
      <c r="W21" s="15">
        <v>0</v>
      </c>
      <c r="X21" s="81">
        <f t="shared" si="9"/>
        <v>0</v>
      </c>
      <c r="Y21" s="15">
        <v>0</v>
      </c>
      <c r="Z21" s="86">
        <f t="shared" si="10"/>
        <v>0</v>
      </c>
      <c r="AA21" s="153">
        <f t="shared" si="11"/>
        <v>0</v>
      </c>
    </row>
    <row r="22" spans="1:27" s="9" customFormat="1" ht="16.5" customHeight="1" thickBot="1">
      <c r="A22" s="75"/>
      <c r="B22" s="100"/>
      <c r="C22" s="100"/>
      <c r="D22" s="100"/>
      <c r="E22" s="101"/>
      <c r="F22" s="103">
        <f t="shared" si="0"/>
        <v>0</v>
      </c>
      <c r="G22" s="107">
        <v>0</v>
      </c>
      <c r="H22" s="103">
        <f t="shared" si="1"/>
        <v>0</v>
      </c>
      <c r="I22" s="107">
        <v>0</v>
      </c>
      <c r="J22" s="103">
        <f t="shared" si="2"/>
        <v>0</v>
      </c>
      <c r="K22" s="107">
        <v>0</v>
      </c>
      <c r="L22" s="103">
        <f t="shared" si="3"/>
        <v>0</v>
      </c>
      <c r="M22" s="107">
        <v>0</v>
      </c>
      <c r="N22" s="103">
        <f t="shared" si="4"/>
        <v>0</v>
      </c>
      <c r="O22" s="107">
        <v>0</v>
      </c>
      <c r="P22" s="103">
        <f t="shared" si="5"/>
        <v>0</v>
      </c>
      <c r="Q22" s="107">
        <v>0</v>
      </c>
      <c r="R22" s="103">
        <f t="shared" si="6"/>
        <v>0</v>
      </c>
      <c r="S22" s="107">
        <v>0</v>
      </c>
      <c r="T22" s="103">
        <f t="shared" si="7"/>
        <v>0</v>
      </c>
      <c r="U22" s="107">
        <v>0</v>
      </c>
      <c r="V22" s="103">
        <f t="shared" si="8"/>
        <v>0</v>
      </c>
      <c r="W22" s="107">
        <v>0</v>
      </c>
      <c r="X22" s="103">
        <f t="shared" si="9"/>
        <v>0</v>
      </c>
      <c r="Y22" s="107">
        <v>0</v>
      </c>
      <c r="Z22" s="86">
        <f t="shared" si="10"/>
        <v>0</v>
      </c>
      <c r="AA22" s="153">
        <f t="shared" si="11"/>
        <v>0</v>
      </c>
    </row>
    <row r="23" spans="1:27" s="9" customFormat="1" ht="15.75" thickBot="1">
      <c r="D23" s="191" t="s">
        <v>9</v>
      </c>
      <c r="E23" s="196">
        <f>SUM(E10:E22)</f>
        <v>0</v>
      </c>
      <c r="F23" s="196">
        <f>SUM(F10:F22)</f>
        <v>0</v>
      </c>
      <c r="G23" s="197"/>
      <c r="H23" s="196">
        <f>SUM(H10:H22)</f>
        <v>0</v>
      </c>
      <c r="I23" s="197"/>
      <c r="J23" s="196">
        <f>SUM(J10:J22)</f>
        <v>0</v>
      </c>
      <c r="K23" s="197"/>
      <c r="L23" s="196">
        <f>SUM(L10:L22)</f>
        <v>0</v>
      </c>
      <c r="M23" s="197"/>
      <c r="N23" s="196">
        <f>SUM(N10:N22)</f>
        <v>0</v>
      </c>
      <c r="O23" s="197"/>
      <c r="P23" s="196">
        <f>SUM(P10:P22)</f>
        <v>0</v>
      </c>
      <c r="Q23" s="197"/>
      <c r="R23" s="196">
        <f>SUM(R10:R22)</f>
        <v>0</v>
      </c>
      <c r="S23" s="197"/>
      <c r="T23" s="196">
        <f>SUM(T10:T22)</f>
        <v>0</v>
      </c>
      <c r="U23" s="197"/>
      <c r="V23" s="196">
        <f>SUM(V10:V22)</f>
        <v>0</v>
      </c>
      <c r="W23" s="197"/>
      <c r="X23" s="196">
        <f>SUM(X10:X22)</f>
        <v>0</v>
      </c>
      <c r="Y23" s="197"/>
      <c r="Z23" s="86">
        <f t="shared" si="10"/>
        <v>0</v>
      </c>
      <c r="AA23" s="153">
        <f t="shared" si="11"/>
        <v>0</v>
      </c>
    </row>
    <row r="24" spans="1:27" s="9" customFormat="1" ht="15">
      <c r="F24" s="285" t="s">
        <v>34</v>
      </c>
      <c r="G24" s="285"/>
      <c r="H24" s="285"/>
      <c r="I24" s="285"/>
      <c r="J24" s="285"/>
      <c r="K24" s="285"/>
      <c r="L24" s="285"/>
      <c r="M24" s="285"/>
      <c r="N24" s="285"/>
      <c r="O24" s="10"/>
      <c r="P24" s="285" t="s">
        <v>34</v>
      </c>
      <c r="Q24" s="285"/>
      <c r="R24" s="285"/>
      <c r="S24" s="285"/>
      <c r="T24" s="285"/>
      <c r="U24" s="285"/>
      <c r="V24" s="285"/>
      <c r="W24" s="285"/>
      <c r="X24" s="285"/>
      <c r="Y24" s="10"/>
      <c r="Z24" s="69">
        <f>Z23-E23</f>
        <v>0</v>
      </c>
    </row>
    <row r="25" spans="1:27" s="9" customFormat="1" ht="15"/>
    <row r="26" spans="1:27" ht="15.75">
      <c r="A26" s="136" t="s">
        <v>77</v>
      </c>
    </row>
    <row r="27" spans="1:27">
      <c r="A27" s="314"/>
      <c r="B27" s="314"/>
      <c r="C27" s="314"/>
      <c r="D27" s="314"/>
      <c r="E27" s="314"/>
      <c r="F27" s="314"/>
      <c r="G27" s="314"/>
      <c r="H27" s="314"/>
      <c r="I27" s="314"/>
      <c r="J27" s="314"/>
      <c r="K27" s="314"/>
      <c r="L27" s="314"/>
      <c r="M27" s="314"/>
      <c r="N27" s="314"/>
      <c r="O27" s="314"/>
      <c r="P27" s="314"/>
      <c r="Q27" s="314"/>
      <c r="R27" s="314"/>
      <c r="S27" s="314"/>
      <c r="T27" s="314"/>
      <c r="U27" s="314"/>
      <c r="V27" s="314"/>
      <c r="W27" s="314"/>
      <c r="X27" s="314"/>
      <c r="Y27" s="314"/>
      <c r="Z27" s="198"/>
      <c r="AA27" s="198"/>
    </row>
    <row r="28" spans="1:27">
      <c r="A28" s="314"/>
      <c r="B28" s="314"/>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198"/>
      <c r="AA28" s="198"/>
    </row>
    <row r="29" spans="1:27">
      <c r="A29" s="314"/>
      <c r="B29" s="314"/>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198"/>
      <c r="AA29" s="198"/>
    </row>
    <row r="30" spans="1:27">
      <c r="A30" s="314"/>
      <c r="B30" s="314"/>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198"/>
      <c r="AA30" s="198"/>
    </row>
    <row r="32" spans="1:27" s="9" customFormat="1" ht="15">
      <c r="A32" s="4" t="s">
        <v>40</v>
      </c>
    </row>
    <row r="33" spans="1:1" s="9" customFormat="1" ht="15">
      <c r="A33" s="207" t="s">
        <v>135</v>
      </c>
    </row>
  </sheetData>
  <mergeCells count="12">
    <mergeCell ref="Z9:AA9"/>
    <mergeCell ref="B8:D8"/>
    <mergeCell ref="A8:A9"/>
    <mergeCell ref="A27:Y30"/>
    <mergeCell ref="A2:U2"/>
    <mergeCell ref="A3:U3"/>
    <mergeCell ref="A4:U4"/>
    <mergeCell ref="P8:Y8"/>
    <mergeCell ref="P24:X24"/>
    <mergeCell ref="F8:O8"/>
    <mergeCell ref="F24:N24"/>
    <mergeCell ref="A5:Y5"/>
  </mergeCells>
  <phoneticPr fontId="0" type="noConversion"/>
  <conditionalFormatting sqref="AA10:AA23">
    <cfRule type="cellIs" priority="1" stopIfTrue="1" operator="equal">
      <formula>0</formula>
    </cfRule>
    <cfRule type="cellIs" dxfId="1" priority="2" stopIfTrue="1" operator="lessThan">
      <formula>1</formula>
    </cfRule>
    <cfRule type="cellIs" dxfId="0" priority="3" stopIfTrue="1" operator="greaterThan">
      <formula>1</formula>
    </cfRule>
  </conditionalFormatting>
  <hyperlinks>
    <hyperlink ref="A33" r:id="rId1" display="https://www.fa.ufl.edu/wp-content/uploads/2019/04/7XXXXX-Operating-Expenses-Non-Payroll.pdf" xr:uid="{2E9B7ABC-CCAB-4776-BEA2-CF1764E78DA7}"/>
  </hyperlinks>
  <printOptions horizontalCentered="1"/>
  <pageMargins left="0.25" right="0.25" top="0.75" bottom="0.75" header="0.3" footer="0.3"/>
  <pageSetup scale="74" orientation="landscape" r:id="rId2"/>
  <headerFooter alignWithMargins="0">
    <oddFooter>Page &amp;P&amp;R&amp;A</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S29"/>
  <sheetViews>
    <sheetView zoomScaleNormal="100" workbookViewId="0">
      <selection activeCell="A3" sqref="A3:K3"/>
    </sheetView>
  </sheetViews>
  <sheetFormatPr defaultRowHeight="12.75"/>
  <cols>
    <col min="1" max="1" width="31" customWidth="1"/>
    <col min="2" max="2" width="10.5703125" customWidth="1"/>
    <col min="3" max="3" width="12.85546875" customWidth="1"/>
    <col min="4" max="4" width="17.5703125" customWidth="1"/>
    <col min="5" max="6" width="16.140625" customWidth="1"/>
    <col min="7" max="7" width="12.85546875" customWidth="1"/>
    <col min="8" max="9" width="11.28515625" customWidth="1"/>
    <col min="10" max="10" width="16.5703125" customWidth="1"/>
    <col min="11" max="11" width="23.140625" customWidth="1"/>
  </cols>
  <sheetData>
    <row r="1" spans="1:19" s="9" customFormat="1" ht="15">
      <c r="D1" s="10"/>
      <c r="E1" s="10"/>
      <c r="F1" s="10"/>
    </row>
    <row r="2" spans="1:19" s="9" customFormat="1" ht="20.25">
      <c r="A2" s="278" t="s">
        <v>39</v>
      </c>
      <c r="B2" s="278"/>
      <c r="C2" s="278"/>
      <c r="D2" s="278"/>
      <c r="E2" s="278"/>
      <c r="F2" s="278"/>
      <c r="G2" s="278"/>
      <c r="H2" s="278"/>
      <c r="I2" s="278"/>
      <c r="J2" s="278"/>
      <c r="K2" s="278"/>
    </row>
    <row r="3" spans="1:19" s="9" customFormat="1" ht="20.25">
      <c r="A3" s="278" t="s">
        <v>165</v>
      </c>
      <c r="B3" s="278"/>
      <c r="C3" s="278"/>
      <c r="D3" s="278"/>
      <c r="E3" s="278"/>
      <c r="F3" s="278"/>
      <c r="G3" s="278"/>
      <c r="H3" s="278"/>
      <c r="I3" s="278"/>
      <c r="J3" s="278"/>
      <c r="K3" s="278"/>
    </row>
    <row r="4" spans="1:19" s="9" customFormat="1" ht="21" thickBot="1">
      <c r="A4" s="287" t="s">
        <v>43</v>
      </c>
      <c r="B4" s="287"/>
      <c r="C4" s="287"/>
      <c r="D4" s="287"/>
      <c r="E4" s="287"/>
      <c r="F4" s="287"/>
      <c r="G4" s="287"/>
      <c r="H4" s="287"/>
      <c r="I4" s="287"/>
      <c r="J4" s="287"/>
      <c r="K4" s="287"/>
    </row>
    <row r="5" spans="1:19" s="9" customFormat="1" ht="20.25">
      <c r="A5" s="17"/>
      <c r="B5" s="17"/>
      <c r="C5" s="17"/>
      <c r="D5" s="17"/>
      <c r="E5" s="17"/>
      <c r="F5" s="17"/>
      <c r="G5" s="17"/>
      <c r="H5" s="17"/>
      <c r="I5" s="17"/>
      <c r="J5" s="17"/>
      <c r="K5" s="17"/>
    </row>
    <row r="6" spans="1:19" s="9" customFormat="1" ht="20.25">
      <c r="A6" s="300" t="s">
        <v>74</v>
      </c>
      <c r="B6" s="300"/>
      <c r="C6" s="300"/>
      <c r="D6" s="300"/>
      <c r="E6" s="300"/>
      <c r="F6" s="300"/>
      <c r="G6" s="300"/>
      <c r="H6" s="300"/>
      <c r="I6" s="300"/>
      <c r="J6" s="300"/>
      <c r="K6" s="300"/>
    </row>
    <row r="7" spans="1:19" s="2" customFormat="1" ht="18.75" thickBot="1">
      <c r="A7" s="298"/>
      <c r="B7" s="298"/>
      <c r="C7" s="298"/>
      <c r="D7" s="298"/>
      <c r="E7" s="299"/>
      <c r="F7" s="299"/>
      <c r="G7" s="299"/>
      <c r="H7" s="299"/>
      <c r="I7" s="299"/>
      <c r="J7" s="299"/>
      <c r="K7" s="298"/>
      <c r="Q7" s="1"/>
      <c r="R7" s="1"/>
      <c r="S7" s="1"/>
    </row>
    <row r="8" spans="1:19" s="9" customFormat="1" ht="15.75" thickBot="1">
      <c r="A8" s="145"/>
      <c r="B8" s="295" t="s">
        <v>5</v>
      </c>
      <c r="C8" s="296"/>
      <c r="D8" s="297"/>
      <c r="E8" s="295" t="s">
        <v>0</v>
      </c>
      <c r="F8" s="296"/>
      <c r="G8" s="296"/>
      <c r="H8" s="296"/>
      <c r="I8" s="296"/>
      <c r="J8" s="182" t="s">
        <v>44</v>
      </c>
      <c r="K8" s="144"/>
    </row>
    <row r="9" spans="1:19" s="128" customFormat="1" ht="43.5" thickBot="1">
      <c r="A9" s="186" t="s">
        <v>75</v>
      </c>
      <c r="B9" s="126" t="s">
        <v>95</v>
      </c>
      <c r="C9" s="126" t="s">
        <v>6</v>
      </c>
      <c r="D9" s="127" t="s">
        <v>82</v>
      </c>
      <c r="E9" s="165" t="s">
        <v>81</v>
      </c>
      <c r="F9" s="126" t="s">
        <v>119</v>
      </c>
      <c r="G9" s="126" t="s">
        <v>120</v>
      </c>
      <c r="H9" s="126" t="s">
        <v>68</v>
      </c>
      <c r="I9" s="126" t="s">
        <v>3</v>
      </c>
      <c r="J9" s="208" t="s">
        <v>138</v>
      </c>
      <c r="K9" s="187" t="s">
        <v>1</v>
      </c>
    </row>
    <row r="10" spans="1:19" s="9" customFormat="1" ht="14.25" customHeight="1">
      <c r="A10" s="74"/>
      <c r="B10" s="129"/>
      <c r="C10" s="129"/>
      <c r="D10" s="129"/>
      <c r="E10" s="162"/>
      <c r="F10" s="158"/>
      <c r="G10" s="81">
        <f t="shared" ref="G10:G24" si="0">E10*F10</f>
        <v>0</v>
      </c>
      <c r="H10" s="70"/>
      <c r="I10" s="81">
        <f t="shared" ref="I10:I24" si="1">G10*H10</f>
        <v>0</v>
      </c>
      <c r="J10" s="14"/>
      <c r="K10" s="170">
        <f t="shared" ref="K10:K24" si="2">G10+I10+J10</f>
        <v>0</v>
      </c>
    </row>
    <row r="11" spans="1:19" s="9" customFormat="1" ht="15">
      <c r="A11" s="74"/>
      <c r="B11" s="129"/>
      <c r="C11" s="129"/>
      <c r="D11" s="130"/>
      <c r="E11" s="163"/>
      <c r="F11" s="159"/>
      <c r="G11" s="81">
        <f t="shared" si="0"/>
        <v>0</v>
      </c>
      <c r="H11" s="70"/>
      <c r="I11" s="81">
        <f t="shared" si="1"/>
        <v>0</v>
      </c>
      <c r="J11" s="14"/>
      <c r="K11" s="170">
        <f t="shared" si="2"/>
        <v>0</v>
      </c>
    </row>
    <row r="12" spans="1:19" s="9" customFormat="1" ht="15">
      <c r="A12" s="79"/>
      <c r="B12" s="13"/>
      <c r="C12" s="13"/>
      <c r="D12" s="13"/>
      <c r="E12" s="40"/>
      <c r="F12" s="161"/>
      <c r="G12" s="81">
        <f t="shared" si="0"/>
        <v>0</v>
      </c>
      <c r="H12" s="131"/>
      <c r="I12" s="81">
        <f t="shared" si="1"/>
        <v>0</v>
      </c>
      <c r="J12" s="14"/>
      <c r="K12" s="170">
        <f t="shared" si="2"/>
        <v>0</v>
      </c>
    </row>
    <row r="13" spans="1:19" s="9" customFormat="1" ht="15">
      <c r="A13" s="74"/>
      <c r="B13" s="129"/>
      <c r="C13" s="129"/>
      <c r="D13" s="129"/>
      <c r="E13" s="162"/>
      <c r="F13" s="158"/>
      <c r="G13" s="81">
        <f t="shared" si="0"/>
        <v>0</v>
      </c>
      <c r="H13" s="70"/>
      <c r="I13" s="81">
        <f t="shared" si="1"/>
        <v>0</v>
      </c>
      <c r="J13" s="14"/>
      <c r="K13" s="170">
        <f t="shared" si="2"/>
        <v>0</v>
      </c>
    </row>
    <row r="14" spans="1:19" s="9" customFormat="1" ht="15">
      <c r="A14" s="74"/>
      <c r="B14" s="129"/>
      <c r="C14" s="129"/>
      <c r="D14" s="129"/>
      <c r="E14" s="162"/>
      <c r="F14" s="158"/>
      <c r="G14" s="81">
        <f t="shared" si="0"/>
        <v>0</v>
      </c>
      <c r="H14" s="70"/>
      <c r="I14" s="81">
        <f t="shared" si="1"/>
        <v>0</v>
      </c>
      <c r="J14" s="14"/>
      <c r="K14" s="170">
        <f t="shared" si="2"/>
        <v>0</v>
      </c>
    </row>
    <row r="15" spans="1:19" s="9" customFormat="1" ht="16.5" customHeight="1">
      <c r="A15" s="171"/>
      <c r="B15" s="132"/>
      <c r="C15" s="132"/>
      <c r="D15" s="132"/>
      <c r="E15" s="164"/>
      <c r="F15" s="160"/>
      <c r="G15" s="157">
        <f t="shared" si="0"/>
        <v>0</v>
      </c>
      <c r="H15" s="134"/>
      <c r="I15" s="157">
        <f t="shared" si="1"/>
        <v>0</v>
      </c>
      <c r="J15" s="133"/>
      <c r="K15" s="170">
        <f t="shared" si="2"/>
        <v>0</v>
      </c>
    </row>
    <row r="16" spans="1:19" s="9" customFormat="1" ht="15">
      <c r="A16" s="74"/>
      <c r="B16" s="129"/>
      <c r="C16" s="129"/>
      <c r="D16" s="129"/>
      <c r="E16" s="162"/>
      <c r="F16" s="158"/>
      <c r="G16" s="81">
        <f t="shared" si="0"/>
        <v>0</v>
      </c>
      <c r="H16" s="70"/>
      <c r="I16" s="81">
        <f t="shared" si="1"/>
        <v>0</v>
      </c>
      <c r="J16" s="14"/>
      <c r="K16" s="170">
        <f t="shared" si="2"/>
        <v>0</v>
      </c>
    </row>
    <row r="17" spans="1:11" s="9" customFormat="1" ht="15">
      <c r="A17" s="74"/>
      <c r="B17" s="129"/>
      <c r="C17" s="129"/>
      <c r="D17" s="129"/>
      <c r="E17" s="162"/>
      <c r="F17" s="158"/>
      <c r="G17" s="81">
        <f t="shared" si="0"/>
        <v>0</v>
      </c>
      <c r="H17" s="70"/>
      <c r="I17" s="81">
        <f t="shared" si="1"/>
        <v>0</v>
      </c>
      <c r="J17" s="14"/>
      <c r="K17" s="170">
        <f t="shared" si="2"/>
        <v>0</v>
      </c>
    </row>
    <row r="18" spans="1:11" s="9" customFormat="1" ht="15">
      <c r="A18" s="74"/>
      <c r="B18" s="129"/>
      <c r="C18" s="129"/>
      <c r="D18" s="129"/>
      <c r="E18" s="162"/>
      <c r="F18" s="158"/>
      <c r="G18" s="81">
        <f t="shared" si="0"/>
        <v>0</v>
      </c>
      <c r="H18" s="70"/>
      <c r="I18" s="81">
        <f t="shared" si="1"/>
        <v>0</v>
      </c>
      <c r="J18" s="14"/>
      <c r="K18" s="170">
        <f t="shared" si="2"/>
        <v>0</v>
      </c>
    </row>
    <row r="19" spans="1:11" s="9" customFormat="1" ht="15">
      <c r="A19" s="74"/>
      <c r="B19" s="129"/>
      <c r="C19" s="129"/>
      <c r="D19" s="129"/>
      <c r="E19" s="162"/>
      <c r="F19" s="158"/>
      <c r="G19" s="81">
        <f t="shared" si="0"/>
        <v>0</v>
      </c>
      <c r="H19" s="70"/>
      <c r="I19" s="81">
        <f t="shared" si="1"/>
        <v>0</v>
      </c>
      <c r="J19" s="14"/>
      <c r="K19" s="170">
        <f t="shared" si="2"/>
        <v>0</v>
      </c>
    </row>
    <row r="20" spans="1:11" s="9" customFormat="1" ht="15">
      <c r="A20" s="79"/>
      <c r="B20" s="13"/>
      <c r="C20" s="13"/>
      <c r="D20" s="13"/>
      <c r="E20" s="162"/>
      <c r="F20" s="161"/>
      <c r="G20" s="81">
        <f t="shared" si="0"/>
        <v>0</v>
      </c>
      <c r="H20" s="70"/>
      <c r="I20" s="81">
        <f t="shared" si="1"/>
        <v>0</v>
      </c>
      <c r="J20" s="14"/>
      <c r="K20" s="170">
        <f t="shared" si="2"/>
        <v>0</v>
      </c>
    </row>
    <row r="21" spans="1:11" s="9" customFormat="1" ht="15">
      <c r="A21" s="79"/>
      <c r="B21" s="13"/>
      <c r="C21" s="13"/>
      <c r="D21" s="13"/>
      <c r="E21" s="162"/>
      <c r="F21" s="161"/>
      <c r="G21" s="81">
        <f t="shared" si="0"/>
        <v>0</v>
      </c>
      <c r="H21" s="70"/>
      <c r="I21" s="81">
        <f t="shared" si="1"/>
        <v>0</v>
      </c>
      <c r="J21" s="14"/>
      <c r="K21" s="170">
        <f t="shared" si="2"/>
        <v>0</v>
      </c>
    </row>
    <row r="22" spans="1:11" s="9" customFormat="1" ht="15">
      <c r="A22" s="79"/>
      <c r="B22" s="13"/>
      <c r="C22" s="13"/>
      <c r="D22" s="13"/>
      <c r="E22" s="162"/>
      <c r="F22" s="161"/>
      <c r="G22" s="81">
        <f t="shared" si="0"/>
        <v>0</v>
      </c>
      <c r="H22" s="70"/>
      <c r="I22" s="81">
        <f t="shared" si="1"/>
        <v>0</v>
      </c>
      <c r="J22" s="14"/>
      <c r="K22" s="170">
        <f t="shared" si="2"/>
        <v>0</v>
      </c>
    </row>
    <row r="23" spans="1:11" s="9" customFormat="1" ht="15">
      <c r="A23" s="79"/>
      <c r="B23" s="13"/>
      <c r="C23" s="13"/>
      <c r="D23" s="13"/>
      <c r="E23" s="162"/>
      <c r="F23" s="161"/>
      <c r="G23" s="81">
        <f t="shared" si="0"/>
        <v>0</v>
      </c>
      <c r="H23" s="70"/>
      <c r="I23" s="81">
        <f t="shared" si="1"/>
        <v>0</v>
      </c>
      <c r="J23" s="14"/>
      <c r="K23" s="170">
        <f t="shared" si="2"/>
        <v>0</v>
      </c>
    </row>
    <row r="24" spans="1:11" s="9" customFormat="1" ht="15.75" thickBot="1">
      <c r="A24" s="75"/>
      <c r="B24" s="100"/>
      <c r="C24" s="100"/>
      <c r="D24" s="100"/>
      <c r="E24" s="172"/>
      <c r="F24" s="173"/>
      <c r="G24" s="103">
        <f t="shared" si="0"/>
        <v>0</v>
      </c>
      <c r="H24" s="102"/>
      <c r="I24" s="103">
        <f t="shared" si="1"/>
        <v>0</v>
      </c>
      <c r="J24" s="101"/>
      <c r="K24" s="174">
        <f t="shared" si="2"/>
        <v>0</v>
      </c>
    </row>
    <row r="25" spans="1:11" s="9" customFormat="1" ht="15.75" thickBot="1">
      <c r="D25" s="98" t="s">
        <v>9</v>
      </c>
      <c r="E25" s="166"/>
      <c r="F25" s="166"/>
      <c r="G25" s="167">
        <f>SUM(G10:G24)</f>
        <v>0</v>
      </c>
      <c r="H25" s="168"/>
      <c r="I25" s="167">
        <f>SUM(I10:I24)</f>
        <v>0</v>
      </c>
      <c r="J25" s="167">
        <f>SUM(J10:J24)</f>
        <v>0</v>
      </c>
      <c r="K25" s="169">
        <f>SUM(K10:K24)</f>
        <v>0</v>
      </c>
    </row>
    <row r="26" spans="1:11" s="9" customFormat="1" ht="36.75" customHeight="1">
      <c r="K26" s="36" t="s">
        <v>38</v>
      </c>
    </row>
    <row r="27" spans="1:11" s="9" customFormat="1" ht="15"/>
    <row r="28" spans="1:11" s="9" customFormat="1" ht="15">
      <c r="A28" s="4" t="s">
        <v>40</v>
      </c>
    </row>
    <row r="29" spans="1:11" s="9" customFormat="1" ht="15">
      <c r="A29" s="207" t="s">
        <v>135</v>
      </c>
    </row>
  </sheetData>
  <mergeCells count="7">
    <mergeCell ref="A2:K2"/>
    <mergeCell ref="A3:K3"/>
    <mergeCell ref="A4:K4"/>
    <mergeCell ref="B8:D8"/>
    <mergeCell ref="A7:K7"/>
    <mergeCell ref="A6:K6"/>
    <mergeCell ref="E8:I8"/>
  </mergeCells>
  <phoneticPr fontId="0" type="noConversion"/>
  <hyperlinks>
    <hyperlink ref="A29" r:id="rId1" display="https://www.fa.ufl.edu/wp-content/uploads/2019/04/7XXXXX-Operating-Expenses-Non-Payroll.pdf" xr:uid="{91D4B2F6-2DAE-491D-A979-511AC4507B8F}"/>
  </hyperlinks>
  <printOptions horizontalCentered="1"/>
  <pageMargins left="0.25" right="0.25" top="0.75" bottom="0.75" header="0.3" footer="0.3"/>
  <pageSetup scale="72" orientation="landscape" r:id="rId2"/>
  <headerFooter alignWithMargins="0">
    <oddFooter>Page &amp;P&amp;R&amp;A</oddFooter>
  </headerFooter>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45"/>
  <sheetViews>
    <sheetView zoomScaleNormal="100" workbookViewId="0">
      <selection activeCell="A2" sqref="A2:H2"/>
    </sheetView>
  </sheetViews>
  <sheetFormatPr defaultColWidth="9.140625" defaultRowHeight="12.75"/>
  <cols>
    <col min="1" max="1" width="23" style="5" bestFit="1" customWidth="1"/>
    <col min="2" max="2" width="19.5703125" style="5" bestFit="1" customWidth="1"/>
    <col min="3" max="3" width="19.5703125" style="5" customWidth="1"/>
    <col min="4" max="4" width="12.42578125" style="8" customWidth="1"/>
    <col min="5" max="5" width="14" style="8" bestFit="1" customWidth="1"/>
    <col min="6" max="6" width="7.140625" style="5" customWidth="1"/>
    <col min="7" max="7" width="10.140625" style="5" bestFit="1" customWidth="1"/>
    <col min="8" max="8" width="10.85546875" style="5" bestFit="1" customWidth="1"/>
    <col min="9" max="16384" width="9.140625" style="5"/>
  </cols>
  <sheetData>
    <row r="1" spans="1:8" s="9" customFormat="1" ht="20.25">
      <c r="A1" s="278" t="s">
        <v>39</v>
      </c>
      <c r="B1" s="278"/>
      <c r="C1" s="278"/>
      <c r="D1" s="278"/>
      <c r="E1" s="278"/>
      <c r="F1" s="278"/>
      <c r="G1" s="278"/>
      <c r="H1" s="278"/>
    </row>
    <row r="2" spans="1:8" s="9" customFormat="1" ht="20.25">
      <c r="A2" s="278" t="s">
        <v>165</v>
      </c>
      <c r="B2" s="278"/>
      <c r="C2" s="278"/>
      <c r="D2" s="278"/>
      <c r="E2" s="278"/>
      <c r="F2" s="278"/>
      <c r="G2" s="278"/>
      <c r="H2" s="278"/>
    </row>
    <row r="3" spans="1:8" s="9" customFormat="1" ht="21" thickBot="1">
      <c r="A3" s="287" t="s">
        <v>121</v>
      </c>
      <c r="B3" s="287"/>
      <c r="C3" s="287"/>
      <c r="D3" s="287"/>
      <c r="E3" s="287"/>
      <c r="F3" s="287"/>
      <c r="G3" s="287"/>
      <c r="H3" s="287"/>
    </row>
    <row r="4" spans="1:8" ht="15.75">
      <c r="A4" s="20"/>
      <c r="B4" s="21"/>
      <c r="C4" s="21"/>
      <c r="D4" s="22"/>
      <c r="E4" s="22"/>
      <c r="F4" s="8"/>
      <c r="G4" s="8"/>
      <c r="H4" s="20"/>
    </row>
    <row r="5" spans="1:8" s="6" customFormat="1" ht="18.75">
      <c r="A5" s="302" t="s">
        <v>74</v>
      </c>
      <c r="B5" s="302"/>
      <c r="C5" s="302"/>
      <c r="D5" s="302"/>
      <c r="E5" s="302"/>
      <c r="F5" s="302"/>
      <c r="G5" s="302"/>
      <c r="H5" s="302"/>
    </row>
    <row r="6" spans="1:8" s="9" customFormat="1" ht="15.75" thickBot="1">
      <c r="D6" s="10"/>
      <c r="E6" s="10"/>
    </row>
    <row r="7" spans="1:8" s="9" customFormat="1" ht="15">
      <c r="A7" s="23"/>
      <c r="B7" s="24"/>
      <c r="C7" s="24"/>
      <c r="D7" s="25"/>
      <c r="E7" s="25"/>
      <c r="F7" s="301" t="s">
        <v>5</v>
      </c>
      <c r="G7" s="257"/>
      <c r="H7" s="294"/>
    </row>
    <row r="8" spans="1:8" s="9" customFormat="1" ht="30" thickBot="1">
      <c r="A8" s="26" t="s">
        <v>10</v>
      </c>
      <c r="B8" s="27" t="s">
        <v>65</v>
      </c>
      <c r="C8" s="27" t="s">
        <v>66</v>
      </c>
      <c r="D8" s="27" t="s">
        <v>11</v>
      </c>
      <c r="E8" s="27" t="s">
        <v>48</v>
      </c>
      <c r="F8" s="28" t="s">
        <v>6</v>
      </c>
      <c r="G8" s="71" t="s">
        <v>58</v>
      </c>
      <c r="H8" s="29" t="s">
        <v>55</v>
      </c>
    </row>
    <row r="9" spans="1:8" s="9" customFormat="1" ht="15">
      <c r="A9" s="30"/>
      <c r="B9" s="31"/>
      <c r="C9" s="31"/>
      <c r="D9" s="32"/>
      <c r="E9" s="162"/>
      <c r="F9" s="13"/>
      <c r="G9" s="13"/>
      <c r="H9" s="13"/>
    </row>
    <row r="10" spans="1:8" s="9" customFormat="1" ht="15">
      <c r="A10" s="30"/>
      <c r="B10" s="31"/>
      <c r="C10" s="31"/>
      <c r="D10" s="32"/>
      <c r="E10" s="162"/>
      <c r="F10" s="13"/>
      <c r="G10" s="13"/>
      <c r="H10" s="13"/>
    </row>
    <row r="11" spans="1:8" s="9" customFormat="1" ht="15">
      <c r="A11" s="30"/>
      <c r="B11" s="31"/>
      <c r="C11" s="31"/>
      <c r="D11" s="32"/>
      <c r="E11" s="162"/>
      <c r="F11" s="13"/>
      <c r="G11" s="13"/>
      <c r="H11" s="13"/>
    </row>
    <row r="12" spans="1:8" s="9" customFormat="1" ht="15">
      <c r="A12" s="16"/>
      <c r="B12" s="31"/>
      <c r="C12" s="31"/>
      <c r="D12" s="32"/>
      <c r="E12" s="162"/>
      <c r="F12" s="13"/>
      <c r="G12" s="13"/>
      <c r="H12" s="13"/>
    </row>
    <row r="13" spans="1:8" s="9" customFormat="1" ht="15">
      <c r="A13" s="16"/>
      <c r="B13" s="31"/>
      <c r="C13" s="31"/>
      <c r="D13" s="32"/>
      <c r="E13" s="162"/>
      <c r="F13" s="13"/>
      <c r="G13" s="13"/>
      <c r="H13" s="13"/>
    </row>
    <row r="14" spans="1:8" s="9" customFormat="1" ht="15">
      <c r="A14" s="16"/>
      <c r="B14" s="31"/>
      <c r="C14" s="31"/>
      <c r="D14" s="32"/>
      <c r="E14" s="162"/>
      <c r="F14" s="13"/>
      <c r="G14" s="13"/>
      <c r="H14" s="13"/>
    </row>
    <row r="15" spans="1:8" s="9" customFormat="1" ht="15">
      <c r="A15" s="16"/>
      <c r="B15" s="31"/>
      <c r="C15" s="31"/>
      <c r="D15" s="32"/>
      <c r="E15" s="162"/>
      <c r="F15" s="13"/>
      <c r="G15" s="13"/>
      <c r="H15" s="13"/>
    </row>
    <row r="16" spans="1:8" s="9" customFormat="1" ht="15">
      <c r="A16" s="16"/>
      <c r="B16" s="31"/>
      <c r="C16" s="31"/>
      <c r="D16" s="32"/>
      <c r="E16" s="162"/>
      <c r="F16" s="13"/>
      <c r="G16" s="13"/>
      <c r="H16" s="13"/>
    </row>
    <row r="17" spans="1:8" s="9" customFormat="1" ht="15">
      <c r="A17" s="16"/>
      <c r="B17" s="31"/>
      <c r="C17" s="31"/>
      <c r="D17" s="32"/>
      <c r="E17" s="162"/>
      <c r="F17" s="13"/>
      <c r="G17" s="13"/>
      <c r="H17" s="13"/>
    </row>
    <row r="18" spans="1:8" s="9" customFormat="1" ht="15">
      <c r="A18" s="16"/>
      <c r="B18" s="31"/>
      <c r="C18" s="31"/>
      <c r="D18" s="32"/>
      <c r="E18" s="162"/>
      <c r="F18" s="13"/>
      <c r="G18" s="13"/>
      <c r="H18" s="13"/>
    </row>
    <row r="19" spans="1:8" s="9" customFormat="1" ht="15">
      <c r="A19" s="16"/>
      <c r="B19" s="31"/>
      <c r="C19" s="31"/>
      <c r="D19" s="32"/>
      <c r="E19" s="162"/>
      <c r="F19" s="13"/>
      <c r="G19" s="13"/>
      <c r="H19" s="13"/>
    </row>
    <row r="20" spans="1:8" s="9" customFormat="1" ht="15">
      <c r="A20" s="16"/>
      <c r="B20" s="31"/>
      <c r="C20" s="31"/>
      <c r="D20" s="32"/>
      <c r="E20" s="162"/>
      <c r="F20" s="13"/>
      <c r="G20" s="13"/>
      <c r="H20" s="13"/>
    </row>
    <row r="21" spans="1:8" s="9" customFormat="1" ht="15">
      <c r="A21" s="16"/>
      <c r="B21" s="31"/>
      <c r="C21" s="31"/>
      <c r="D21" s="32"/>
      <c r="E21" s="162"/>
      <c r="F21" s="13"/>
      <c r="G21" s="13"/>
      <c r="H21" s="13"/>
    </row>
    <row r="22" spans="1:8" s="9" customFormat="1" ht="15">
      <c r="A22" s="16"/>
      <c r="B22" s="31"/>
      <c r="C22" s="31"/>
      <c r="D22" s="32"/>
      <c r="E22" s="162"/>
      <c r="F22" s="13"/>
      <c r="G22" s="13"/>
      <c r="H22" s="13"/>
    </row>
    <row r="23" spans="1:8" s="9" customFormat="1" ht="15">
      <c r="A23" s="16"/>
      <c r="B23" s="31"/>
      <c r="C23" s="31"/>
      <c r="D23" s="32"/>
      <c r="E23" s="162"/>
      <c r="F23" s="13"/>
      <c r="G23" s="13"/>
      <c r="H23" s="13"/>
    </row>
    <row r="24" spans="1:8" s="9" customFormat="1" ht="15">
      <c r="A24" s="16"/>
      <c r="B24" s="31"/>
      <c r="C24" s="31"/>
      <c r="D24" s="32"/>
      <c r="E24" s="162"/>
      <c r="F24" s="13"/>
      <c r="G24" s="13"/>
      <c r="H24" s="13"/>
    </row>
    <row r="25" spans="1:8" s="9" customFormat="1" ht="15">
      <c r="A25" s="16"/>
      <c r="B25" s="31"/>
      <c r="C25" s="31"/>
      <c r="D25" s="32"/>
      <c r="E25" s="162"/>
      <c r="F25" s="13"/>
      <c r="G25" s="13"/>
      <c r="H25" s="13"/>
    </row>
    <row r="26" spans="1:8" s="9" customFormat="1" ht="15">
      <c r="A26" s="16"/>
      <c r="B26" s="31"/>
      <c r="C26" s="31"/>
      <c r="D26" s="32"/>
      <c r="E26" s="162"/>
      <c r="F26" s="13"/>
      <c r="G26" s="13"/>
      <c r="H26" s="13"/>
    </row>
    <row r="27" spans="1:8" s="9" customFormat="1" ht="15">
      <c r="A27" s="16"/>
      <c r="B27" s="31"/>
      <c r="C27" s="31"/>
      <c r="D27" s="32"/>
      <c r="E27" s="162"/>
      <c r="F27" s="13"/>
      <c r="G27" s="13"/>
      <c r="H27" s="13"/>
    </row>
    <row r="28" spans="1:8" s="9" customFormat="1" ht="15">
      <c r="A28" s="16"/>
      <c r="B28" s="31"/>
      <c r="C28" s="31"/>
      <c r="D28" s="32"/>
      <c r="E28" s="162"/>
      <c r="F28" s="13"/>
      <c r="G28" s="13"/>
      <c r="H28" s="13"/>
    </row>
    <row r="29" spans="1:8" s="9" customFormat="1" ht="15">
      <c r="A29" s="16"/>
      <c r="B29" s="31"/>
      <c r="C29" s="31"/>
      <c r="D29" s="32"/>
      <c r="E29" s="162"/>
      <c r="F29" s="13"/>
      <c r="G29" s="13"/>
      <c r="H29" s="13"/>
    </row>
    <row r="30" spans="1:8" s="9" customFormat="1" ht="15">
      <c r="A30" s="16"/>
      <c r="B30" s="31"/>
      <c r="C30" s="31"/>
      <c r="D30" s="32"/>
      <c r="E30" s="162"/>
      <c r="F30" s="13"/>
      <c r="G30" s="13"/>
      <c r="H30" s="13"/>
    </row>
    <row r="31" spans="1:8" s="9" customFormat="1" ht="15">
      <c r="A31" s="16"/>
      <c r="B31" s="31"/>
      <c r="C31" s="31"/>
      <c r="D31" s="32"/>
      <c r="E31" s="162"/>
      <c r="F31" s="13"/>
      <c r="G31" s="13"/>
      <c r="H31" s="13"/>
    </row>
    <row r="32" spans="1:8" s="9" customFormat="1" ht="15">
      <c r="A32" s="16"/>
      <c r="B32" s="31"/>
      <c r="C32" s="31"/>
      <c r="D32" s="32"/>
      <c r="E32" s="162"/>
      <c r="F32" s="13"/>
      <c r="G32" s="13"/>
      <c r="H32" s="13"/>
    </row>
    <row r="33" spans="1:8" s="9" customFormat="1" ht="15">
      <c r="A33" s="16"/>
      <c r="B33" s="31"/>
      <c r="C33" s="31"/>
      <c r="D33" s="32"/>
      <c r="E33" s="162"/>
      <c r="F33" s="13"/>
      <c r="G33" s="13"/>
      <c r="H33" s="13"/>
    </row>
    <row r="34" spans="1:8" s="9" customFormat="1" ht="15">
      <c r="A34" s="16"/>
      <c r="B34" s="31"/>
      <c r="C34" s="31"/>
      <c r="D34" s="32"/>
      <c r="E34" s="162"/>
      <c r="F34" s="13"/>
      <c r="G34" s="13"/>
      <c r="H34" s="13"/>
    </row>
    <row r="35" spans="1:8" s="9" customFormat="1" ht="15">
      <c r="A35" s="16"/>
      <c r="B35" s="31"/>
      <c r="C35" s="31"/>
      <c r="D35" s="32"/>
      <c r="E35" s="162"/>
      <c r="F35" s="13"/>
      <c r="G35" s="13"/>
      <c r="H35" s="13"/>
    </row>
    <row r="36" spans="1:8" s="9" customFormat="1" ht="15">
      <c r="A36" s="16"/>
      <c r="B36" s="31"/>
      <c r="C36" s="31"/>
      <c r="D36" s="32"/>
      <c r="E36" s="162"/>
      <c r="F36" s="13"/>
      <c r="G36" s="13"/>
      <c r="H36" s="13"/>
    </row>
    <row r="37" spans="1:8" s="9" customFormat="1" ht="15">
      <c r="A37" s="16"/>
      <c r="B37" s="31"/>
      <c r="C37" s="31"/>
      <c r="D37" s="32"/>
      <c r="E37" s="162"/>
      <c r="F37" s="13"/>
      <c r="G37" s="13"/>
      <c r="H37" s="13"/>
    </row>
    <row r="38" spans="1:8" s="9" customFormat="1" ht="15">
      <c r="A38" s="16"/>
      <c r="B38" s="31"/>
      <c r="C38" s="31"/>
      <c r="D38" s="32"/>
      <c r="E38" s="162"/>
      <c r="F38" s="13"/>
      <c r="G38" s="13"/>
      <c r="H38" s="13"/>
    </row>
    <row r="39" spans="1:8" s="9" customFormat="1" ht="15">
      <c r="A39" s="16"/>
      <c r="B39" s="31"/>
      <c r="C39" s="31"/>
      <c r="D39" s="32"/>
      <c r="E39" s="162"/>
      <c r="F39" s="13"/>
      <c r="G39" s="13"/>
      <c r="H39" s="13"/>
    </row>
    <row r="40" spans="1:8" s="9" customFormat="1" ht="15">
      <c r="A40" s="16"/>
      <c r="B40" s="31"/>
      <c r="C40" s="31"/>
      <c r="D40" s="32"/>
      <c r="E40" s="162"/>
      <c r="F40" s="13"/>
      <c r="G40" s="13"/>
      <c r="H40" s="13"/>
    </row>
    <row r="41" spans="1:8" s="9" customFormat="1" ht="15">
      <c r="A41" s="34"/>
      <c r="B41" s="35"/>
      <c r="C41" s="35"/>
      <c r="D41" s="10"/>
      <c r="E41" s="10"/>
    </row>
    <row r="42" spans="1:8" s="9" customFormat="1" ht="15">
      <c r="A42" s="34"/>
      <c r="B42" s="35"/>
      <c r="C42" s="35"/>
      <c r="D42" s="10"/>
      <c r="E42" s="10"/>
    </row>
    <row r="43" spans="1:8" s="9" customFormat="1" ht="15">
      <c r="D43" s="10"/>
      <c r="E43" s="10"/>
    </row>
    <row r="44" spans="1:8" s="9" customFormat="1" ht="15">
      <c r="D44" s="10"/>
      <c r="E44" s="10"/>
    </row>
    <row r="45" spans="1:8" s="9" customFormat="1" ht="15">
      <c r="D45" s="10"/>
      <c r="E45" s="10"/>
    </row>
  </sheetData>
  <mergeCells count="5">
    <mergeCell ref="A1:H1"/>
    <mergeCell ref="A2:H2"/>
    <mergeCell ref="A3:H3"/>
    <mergeCell ref="F7:H7"/>
    <mergeCell ref="A5:H5"/>
  </mergeCells>
  <phoneticPr fontId="0" type="noConversion"/>
  <pageMargins left="0.25" right="0.25" top="0.75" bottom="0.75" header="0.3" footer="0.3"/>
  <pageSetup scale="89" orientation="portrait" r:id="rId1"/>
  <headerFooter alignWithMargins="0">
    <oddFooter>Page &amp;P&amp;R&amp;A</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1CFEE-2F6C-440B-85DF-6AA7E7A777AF}">
  <sheetPr>
    <tabColor rgb="FFFFC000"/>
  </sheetPr>
  <dimension ref="A1:K30"/>
  <sheetViews>
    <sheetView zoomScaleNormal="100" workbookViewId="0">
      <selection activeCell="A2" sqref="A2:K2"/>
    </sheetView>
  </sheetViews>
  <sheetFormatPr defaultColWidth="9.140625" defaultRowHeight="15"/>
  <cols>
    <col min="1" max="1" width="47.7109375" style="9" customWidth="1"/>
    <col min="2" max="2" width="11.42578125" style="9" bestFit="1" customWidth="1"/>
    <col min="3" max="5" width="11.5703125" style="9" customWidth="1"/>
    <col min="6" max="6" width="11.140625" style="9" customWidth="1"/>
    <col min="7" max="7" width="11.42578125" style="9" bestFit="1" customWidth="1"/>
    <col min="8" max="10" width="11.5703125" style="9" customWidth="1"/>
    <col min="11" max="11" width="11.140625" style="9" customWidth="1"/>
    <col min="12" max="16384" width="9.140625" style="9"/>
  </cols>
  <sheetData>
    <row r="1" spans="1:11" ht="20.25" customHeight="1">
      <c r="A1" s="278" t="s">
        <v>39</v>
      </c>
      <c r="B1" s="278"/>
      <c r="C1" s="278"/>
      <c r="D1" s="278"/>
      <c r="E1" s="278"/>
      <c r="F1" s="278"/>
      <c r="G1" s="278"/>
      <c r="H1" s="278"/>
      <c r="I1" s="278"/>
      <c r="J1" s="278"/>
      <c r="K1" s="278"/>
    </row>
    <row r="2" spans="1:11" ht="20.25">
      <c r="A2" s="278" t="s">
        <v>165</v>
      </c>
      <c r="B2" s="278"/>
      <c r="C2" s="278"/>
      <c r="D2" s="278"/>
      <c r="E2" s="278"/>
      <c r="F2" s="278"/>
      <c r="G2" s="278"/>
      <c r="H2" s="278"/>
      <c r="I2" s="278"/>
      <c r="J2" s="278"/>
      <c r="K2" s="278"/>
    </row>
    <row r="3" spans="1:11" ht="21" thickBot="1">
      <c r="A3" s="287" t="s">
        <v>52</v>
      </c>
      <c r="B3" s="287"/>
      <c r="C3" s="287"/>
      <c r="D3" s="287"/>
      <c r="E3" s="287"/>
      <c r="F3" s="287"/>
      <c r="G3" s="287"/>
      <c r="H3" s="287"/>
      <c r="I3" s="287"/>
      <c r="J3" s="287"/>
      <c r="K3" s="287"/>
    </row>
    <row r="4" spans="1:11">
      <c r="A4" s="47"/>
      <c r="B4" s="47"/>
      <c r="C4" s="47"/>
      <c r="D4" s="47"/>
      <c r="E4" s="53"/>
      <c r="F4" s="47"/>
      <c r="G4" s="47"/>
      <c r="H4" s="47"/>
      <c r="I4" s="47"/>
      <c r="J4" s="53"/>
      <c r="K4" s="47"/>
    </row>
    <row r="5" spans="1:11" ht="18.75">
      <c r="A5" s="179" t="s">
        <v>72</v>
      </c>
      <c r="B5" s="179"/>
      <c r="C5" s="179"/>
      <c r="D5" s="179"/>
      <c r="E5" s="179"/>
      <c r="F5" s="179"/>
    </row>
    <row r="6" spans="1:11">
      <c r="A6" s="50"/>
      <c r="B6" s="53"/>
      <c r="C6" s="53"/>
      <c r="D6" s="53"/>
      <c r="E6" s="53"/>
      <c r="F6" s="47"/>
      <c r="G6" s="53"/>
      <c r="H6" s="53"/>
      <c r="I6" s="53"/>
      <c r="J6" s="53"/>
      <c r="K6" s="47"/>
    </row>
    <row r="7" spans="1:11" ht="31.5" customHeight="1">
      <c r="A7" s="47"/>
      <c r="B7" s="61">
        <f>'2. Proposed Usage'!A11</f>
        <v>0</v>
      </c>
      <c r="C7" s="61">
        <f>'2. Proposed Usage'!A12</f>
        <v>0</v>
      </c>
      <c r="D7" s="61">
        <f>'2. Proposed Usage'!A13</f>
        <v>0</v>
      </c>
      <c r="E7" s="61">
        <f>'2. Proposed Usage'!A14</f>
        <v>0</v>
      </c>
      <c r="F7" s="61">
        <f>'2. Proposed Usage'!A15</f>
        <v>0</v>
      </c>
      <c r="G7" s="61">
        <f>'2. Proposed Usage'!A16</f>
        <v>0</v>
      </c>
      <c r="H7" s="61">
        <f>'2. Proposed Usage'!A17</f>
        <v>0</v>
      </c>
      <c r="I7" s="61">
        <f>'2. Proposed Usage'!A18</f>
        <v>0</v>
      </c>
      <c r="J7" s="61">
        <f>'2. Proposed Usage'!A19</f>
        <v>0</v>
      </c>
      <c r="K7" s="61">
        <f>'2. Proposed Usage'!A20</f>
        <v>0</v>
      </c>
    </row>
    <row r="8" spans="1:11">
      <c r="A8" s="47"/>
      <c r="B8" s="53"/>
      <c r="C8" s="53"/>
      <c r="D8" s="53"/>
      <c r="E8" s="53"/>
      <c r="F8" s="53"/>
      <c r="G8" s="53"/>
      <c r="H8" s="53"/>
      <c r="I8" s="53"/>
      <c r="J8" s="53"/>
      <c r="K8" s="53"/>
    </row>
    <row r="9" spans="1:11">
      <c r="A9" s="50" t="s">
        <v>51</v>
      </c>
      <c r="B9" s="55" t="e">
        <f>+'Expense Summary'!D27</f>
        <v>#DIV/0!</v>
      </c>
      <c r="C9" s="55" t="e">
        <f>+'Expense Summary'!E27</f>
        <v>#DIV/0!</v>
      </c>
      <c r="D9" s="55" t="e">
        <f>+'Expense Summary'!F27</f>
        <v>#DIV/0!</v>
      </c>
      <c r="E9" s="55" t="e">
        <f>+'Expense Summary'!G27</f>
        <v>#DIV/0!</v>
      </c>
      <c r="F9" s="55" t="e">
        <f>+'Expense Summary'!H27</f>
        <v>#DIV/0!</v>
      </c>
      <c r="G9" s="55" t="e">
        <f>+'Expense Summary'!I27</f>
        <v>#DIV/0!</v>
      </c>
      <c r="H9" s="55" t="e">
        <f>+'Expense Summary'!J27</f>
        <v>#DIV/0!</v>
      </c>
      <c r="I9" s="55" t="e">
        <f>+'Expense Summary'!K27</f>
        <v>#DIV/0!</v>
      </c>
      <c r="J9" s="55" t="e">
        <f>+'Expense Summary'!L27</f>
        <v>#DIV/0!</v>
      </c>
      <c r="K9" s="55" t="e">
        <f>+'Expense Summary'!M27</f>
        <v>#DIV/0!</v>
      </c>
    </row>
    <row r="10" spans="1:11">
      <c r="A10" s="47" t="s">
        <v>105</v>
      </c>
      <c r="B10" s="55" t="e">
        <f>'Expense Summary'!D46</f>
        <v>#DIV/0!</v>
      </c>
      <c r="C10" s="55" t="e">
        <f>'Expense Summary'!E46</f>
        <v>#DIV/0!</v>
      </c>
      <c r="D10" s="55" t="e">
        <f>'Expense Summary'!F46</f>
        <v>#DIV/0!</v>
      </c>
      <c r="E10" s="55" t="e">
        <f>'Expense Summary'!G46</f>
        <v>#DIV/0!</v>
      </c>
      <c r="F10" s="55" t="e">
        <f>'Expense Summary'!H46</f>
        <v>#DIV/0!</v>
      </c>
      <c r="G10" s="55" t="e">
        <f>'Expense Summary'!I46</f>
        <v>#DIV/0!</v>
      </c>
      <c r="H10" s="55" t="e">
        <f>'Expense Summary'!J46</f>
        <v>#DIV/0!</v>
      </c>
      <c r="I10" s="55" t="e">
        <f>'Expense Summary'!K46</f>
        <v>#DIV/0!</v>
      </c>
      <c r="J10" s="55" t="e">
        <f>'Expense Summary'!L46</f>
        <v>#DIV/0!</v>
      </c>
      <c r="K10" s="55" t="e">
        <f>'Expense Summary'!M46</f>
        <v>#DIV/0!</v>
      </c>
    </row>
    <row r="11" spans="1:11">
      <c r="A11" s="47"/>
      <c r="B11" s="44"/>
      <c r="C11" s="44"/>
      <c r="D11" s="44"/>
      <c r="E11" s="44"/>
      <c r="F11" s="44"/>
      <c r="G11" s="44"/>
      <c r="H11" s="44"/>
      <c r="I11" s="44"/>
      <c r="J11" s="44"/>
      <c r="K11" s="44"/>
    </row>
    <row r="12" spans="1:11">
      <c r="A12" s="50" t="s">
        <v>25</v>
      </c>
      <c r="B12" s="43"/>
      <c r="C12" s="43"/>
      <c r="D12" s="43"/>
      <c r="E12" s="43"/>
      <c r="F12" s="43"/>
      <c r="G12" s="43"/>
      <c r="H12" s="43"/>
      <c r="I12" s="43"/>
      <c r="J12" s="43"/>
      <c r="K12" s="43"/>
    </row>
    <row r="13" spans="1:11">
      <c r="A13" s="62" t="s">
        <v>24</v>
      </c>
      <c r="B13" s="54" t="e">
        <f>ROUNDUP(B10,1)</f>
        <v>#DIV/0!</v>
      </c>
      <c r="C13" s="54" t="e">
        <f>ROUNDUP(C10,1)</f>
        <v>#DIV/0!</v>
      </c>
      <c r="D13" s="54" t="e">
        <f>ROUNDUP(D10,1)</f>
        <v>#DIV/0!</v>
      </c>
      <c r="E13" s="54" t="e">
        <f>ROUNDUP(E10,1)</f>
        <v>#DIV/0!</v>
      </c>
      <c r="F13" s="54" t="e">
        <f>ROUNDUP(F9,1)</f>
        <v>#DIV/0!</v>
      </c>
      <c r="G13" s="54" t="e">
        <f>ROUNDUP(G10,1)</f>
        <v>#DIV/0!</v>
      </c>
      <c r="H13" s="54" t="e">
        <f>ROUNDUP(H10,1)</f>
        <v>#DIV/0!</v>
      </c>
      <c r="I13" s="54" t="e">
        <f>ROUNDUP(I10,1)</f>
        <v>#DIV/0!</v>
      </c>
      <c r="J13" s="54" t="e">
        <f>ROUNDUP(J10,1)</f>
        <v>#DIV/0!</v>
      </c>
      <c r="K13" s="54" t="e">
        <f>ROUNDUP(K9,1)</f>
        <v>#DIV/0!</v>
      </c>
    </row>
    <row r="14" spans="1:11">
      <c r="A14" s="47"/>
      <c r="B14" s="56"/>
      <c r="C14" s="56"/>
      <c r="D14" s="56"/>
      <c r="E14" s="56"/>
      <c r="F14" s="56"/>
      <c r="G14" s="56"/>
      <c r="H14" s="56"/>
      <c r="I14" s="56"/>
      <c r="J14" s="56"/>
      <c r="K14" s="56"/>
    </row>
    <row r="15" spans="1:11">
      <c r="A15" s="62" t="s">
        <v>156</v>
      </c>
      <c r="B15" s="54" t="e">
        <f t="shared" ref="B15:K15" si="0">ROUND(B18,1)</f>
        <v>#DIV/0!</v>
      </c>
      <c r="C15" s="54" t="e">
        <f t="shared" si="0"/>
        <v>#DIV/0!</v>
      </c>
      <c r="D15" s="54" t="e">
        <f t="shared" si="0"/>
        <v>#DIV/0!</v>
      </c>
      <c r="E15" s="54" t="e">
        <f t="shared" si="0"/>
        <v>#DIV/0!</v>
      </c>
      <c r="F15" s="54" t="e">
        <f t="shared" si="0"/>
        <v>#DIV/0!</v>
      </c>
      <c r="G15" s="54" t="e">
        <f t="shared" si="0"/>
        <v>#DIV/0!</v>
      </c>
      <c r="H15" s="54" t="e">
        <f t="shared" si="0"/>
        <v>#DIV/0!</v>
      </c>
      <c r="I15" s="54" t="e">
        <f t="shared" si="0"/>
        <v>#DIV/0!</v>
      </c>
      <c r="J15" s="54" t="e">
        <f t="shared" si="0"/>
        <v>#DIV/0!</v>
      </c>
      <c r="K15" s="54" t="e">
        <f t="shared" si="0"/>
        <v>#DIV/0!</v>
      </c>
    </row>
    <row r="16" spans="1:11">
      <c r="A16" s="47" t="s">
        <v>157</v>
      </c>
      <c r="B16" s="57">
        <f>'2. Proposed Usage'!H27</f>
        <v>0</v>
      </c>
      <c r="C16" s="58">
        <f>'2. Proposed Usage'!H28</f>
        <v>0</v>
      </c>
      <c r="D16" s="58">
        <f>'2. Proposed Usage'!H29</f>
        <v>0</v>
      </c>
      <c r="E16" s="58">
        <f>'2. Proposed Usage'!H30</f>
        <v>0</v>
      </c>
      <c r="F16" s="59">
        <f>'2. Proposed Usage'!H31</f>
        <v>0</v>
      </c>
      <c r="G16" s="57">
        <f>'2. Proposed Usage'!H32</f>
        <v>0</v>
      </c>
      <c r="H16" s="58">
        <f>'2. Proposed Usage'!H33</f>
        <v>0</v>
      </c>
      <c r="I16" s="58">
        <f>'2. Proposed Usage'!H34</f>
        <v>0</v>
      </c>
      <c r="J16" s="58">
        <f>'2. Proposed Usage'!H35</f>
        <v>0</v>
      </c>
      <c r="K16" s="59">
        <f>'2. Proposed Usage'!H36</f>
        <v>0</v>
      </c>
    </row>
    <row r="17" spans="1:11">
      <c r="A17" s="47" t="s">
        <v>158</v>
      </c>
      <c r="B17" s="219" t="e">
        <f t="shared" ref="B17:K17" si="1">ROUNDUP(B9,1)*B16</f>
        <v>#DIV/0!</v>
      </c>
      <c r="C17" s="60" t="e">
        <f t="shared" si="1"/>
        <v>#DIV/0!</v>
      </c>
      <c r="D17" s="60" t="e">
        <f t="shared" si="1"/>
        <v>#DIV/0!</v>
      </c>
      <c r="E17" s="60" t="e">
        <f t="shared" si="1"/>
        <v>#DIV/0!</v>
      </c>
      <c r="F17" s="60" t="e">
        <f t="shared" si="1"/>
        <v>#DIV/0!</v>
      </c>
      <c r="G17" s="60" t="e">
        <f t="shared" si="1"/>
        <v>#DIV/0!</v>
      </c>
      <c r="H17" s="60" t="e">
        <f t="shared" si="1"/>
        <v>#DIV/0!</v>
      </c>
      <c r="I17" s="60" t="e">
        <f t="shared" si="1"/>
        <v>#DIV/0!</v>
      </c>
      <c r="J17" s="60" t="e">
        <f t="shared" si="1"/>
        <v>#DIV/0!</v>
      </c>
      <c r="K17" s="60" t="e">
        <f t="shared" si="1"/>
        <v>#DIV/0!</v>
      </c>
    </row>
    <row r="18" spans="1:11">
      <c r="A18" s="47" t="s">
        <v>159</v>
      </c>
      <c r="B18" s="60" t="e">
        <f t="shared" ref="B18:K18" si="2">ROUND(B9,1)+B17</f>
        <v>#DIV/0!</v>
      </c>
      <c r="C18" s="60" t="e">
        <f t="shared" si="2"/>
        <v>#DIV/0!</v>
      </c>
      <c r="D18" s="60" t="e">
        <f t="shared" si="2"/>
        <v>#DIV/0!</v>
      </c>
      <c r="E18" s="60" t="e">
        <f t="shared" si="2"/>
        <v>#DIV/0!</v>
      </c>
      <c r="F18" s="60" t="e">
        <f t="shared" si="2"/>
        <v>#DIV/0!</v>
      </c>
      <c r="G18" s="60" t="e">
        <f t="shared" si="2"/>
        <v>#DIV/0!</v>
      </c>
      <c r="H18" s="60" t="e">
        <f t="shared" si="2"/>
        <v>#DIV/0!</v>
      </c>
      <c r="I18" s="60" t="e">
        <f t="shared" si="2"/>
        <v>#DIV/0!</v>
      </c>
      <c r="J18" s="60" t="e">
        <f t="shared" si="2"/>
        <v>#DIV/0!</v>
      </c>
      <c r="K18" s="60" t="e">
        <f t="shared" si="2"/>
        <v>#DIV/0!</v>
      </c>
    </row>
    <row r="19" spans="1:11">
      <c r="A19" s="47"/>
      <c r="B19" s="47"/>
      <c r="C19" s="47"/>
      <c r="D19" s="47"/>
      <c r="E19" s="47"/>
      <c r="F19" s="47"/>
      <c r="G19" s="47"/>
      <c r="H19" s="47"/>
      <c r="I19" s="47"/>
      <c r="J19" s="47"/>
      <c r="K19" s="47"/>
    </row>
    <row r="20" spans="1:11">
      <c r="A20" s="62" t="s">
        <v>27</v>
      </c>
      <c r="B20" s="54" t="e">
        <f t="shared" ref="B20:K20" si="3">ROUND(B23,1)</f>
        <v>#DIV/0!</v>
      </c>
      <c r="C20" s="54" t="e">
        <f t="shared" si="3"/>
        <v>#DIV/0!</v>
      </c>
      <c r="D20" s="54" t="e">
        <f t="shared" si="3"/>
        <v>#DIV/0!</v>
      </c>
      <c r="E20" s="54" t="e">
        <f t="shared" si="3"/>
        <v>#DIV/0!</v>
      </c>
      <c r="F20" s="54" t="e">
        <f t="shared" si="3"/>
        <v>#DIV/0!</v>
      </c>
      <c r="G20" s="54" t="e">
        <f t="shared" si="3"/>
        <v>#DIV/0!</v>
      </c>
      <c r="H20" s="54" t="e">
        <f t="shared" si="3"/>
        <v>#DIV/0!</v>
      </c>
      <c r="I20" s="54" t="e">
        <f t="shared" si="3"/>
        <v>#DIV/0!</v>
      </c>
      <c r="J20" s="54" t="e">
        <f t="shared" si="3"/>
        <v>#DIV/0!</v>
      </c>
      <c r="K20" s="54" t="e">
        <f t="shared" si="3"/>
        <v>#DIV/0!</v>
      </c>
    </row>
    <row r="21" spans="1:11">
      <c r="A21" s="47" t="s">
        <v>141</v>
      </c>
      <c r="B21" s="57">
        <f>'2. Proposed Usage'!J27</f>
        <v>0</v>
      </c>
      <c r="C21" s="58">
        <f>'2. Proposed Usage'!J28</f>
        <v>0</v>
      </c>
      <c r="D21" s="58">
        <f>'2. Proposed Usage'!J29</f>
        <v>0</v>
      </c>
      <c r="E21" s="58">
        <f>'2. Proposed Usage'!J30</f>
        <v>0</v>
      </c>
      <c r="F21" s="59">
        <f>'2. Proposed Usage'!J31</f>
        <v>0</v>
      </c>
      <c r="G21" s="57">
        <f>'2. Proposed Usage'!J32</f>
        <v>0</v>
      </c>
      <c r="H21" s="58">
        <f>'2. Proposed Usage'!J33</f>
        <v>0</v>
      </c>
      <c r="I21" s="58">
        <f>'2. Proposed Usage'!J34</f>
        <v>0</v>
      </c>
      <c r="J21" s="58">
        <f>'2. Proposed Usage'!J35</f>
        <v>0</v>
      </c>
      <c r="K21" s="59">
        <f>'2. Proposed Usage'!J36</f>
        <v>0</v>
      </c>
    </row>
    <row r="22" spans="1:11">
      <c r="A22" s="47" t="s">
        <v>142</v>
      </c>
      <c r="B22" s="219" t="e">
        <f t="shared" ref="B22:K22" si="4">ROUNDUP(B9,1)*B21</f>
        <v>#DIV/0!</v>
      </c>
      <c r="C22" s="60" t="e">
        <f t="shared" si="4"/>
        <v>#DIV/0!</v>
      </c>
      <c r="D22" s="60" t="e">
        <f t="shared" si="4"/>
        <v>#DIV/0!</v>
      </c>
      <c r="E22" s="60" t="e">
        <f t="shared" si="4"/>
        <v>#DIV/0!</v>
      </c>
      <c r="F22" s="60" t="e">
        <f t="shared" si="4"/>
        <v>#DIV/0!</v>
      </c>
      <c r="G22" s="60" t="e">
        <f t="shared" si="4"/>
        <v>#DIV/0!</v>
      </c>
      <c r="H22" s="60" t="e">
        <f t="shared" si="4"/>
        <v>#DIV/0!</v>
      </c>
      <c r="I22" s="60" t="e">
        <f t="shared" si="4"/>
        <v>#DIV/0!</v>
      </c>
      <c r="J22" s="60" t="e">
        <f t="shared" si="4"/>
        <v>#DIV/0!</v>
      </c>
      <c r="K22" s="60" t="e">
        <f t="shared" si="4"/>
        <v>#DIV/0!</v>
      </c>
    </row>
    <row r="23" spans="1:11">
      <c r="A23" s="47" t="s">
        <v>50</v>
      </c>
      <c r="B23" s="60" t="e">
        <f t="shared" ref="B23:K23" si="5">ROUND(B9,1)+B22</f>
        <v>#DIV/0!</v>
      </c>
      <c r="C23" s="60" t="e">
        <f t="shared" si="5"/>
        <v>#DIV/0!</v>
      </c>
      <c r="D23" s="60" t="e">
        <f t="shared" si="5"/>
        <v>#DIV/0!</v>
      </c>
      <c r="E23" s="60" t="e">
        <f t="shared" si="5"/>
        <v>#DIV/0!</v>
      </c>
      <c r="F23" s="60" t="e">
        <f t="shared" si="5"/>
        <v>#DIV/0!</v>
      </c>
      <c r="G23" s="60" t="e">
        <f t="shared" si="5"/>
        <v>#DIV/0!</v>
      </c>
      <c r="H23" s="60" t="e">
        <f t="shared" si="5"/>
        <v>#DIV/0!</v>
      </c>
      <c r="I23" s="60" t="e">
        <f t="shared" si="5"/>
        <v>#DIV/0!</v>
      </c>
      <c r="J23" s="60" t="e">
        <f t="shared" si="5"/>
        <v>#DIV/0!</v>
      </c>
      <c r="K23" s="60" t="e">
        <f t="shared" si="5"/>
        <v>#DIV/0!</v>
      </c>
    </row>
    <row r="26" spans="1:11">
      <c r="A26" s="50" t="s">
        <v>37</v>
      </c>
    </row>
    <row r="28" spans="1:11" ht="18.75">
      <c r="A28" s="199" t="s">
        <v>160</v>
      </c>
    </row>
    <row r="29" spans="1:11" ht="18.75">
      <c r="A29" s="199" t="s">
        <v>130</v>
      </c>
    </row>
    <row r="30" spans="1:11" ht="18.75">
      <c r="A30" s="199" t="s">
        <v>131</v>
      </c>
    </row>
  </sheetData>
  <mergeCells count="3">
    <mergeCell ref="A1:K1"/>
    <mergeCell ref="A2:K2"/>
    <mergeCell ref="A3:K3"/>
  </mergeCells>
  <pageMargins left="0.7" right="0.7" top="0.75" bottom="0.75" header="0.3" footer="0.3"/>
  <pageSetup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X60"/>
  <sheetViews>
    <sheetView zoomScaleNormal="100" workbookViewId="0">
      <selection activeCell="A2" sqref="A2:M2"/>
    </sheetView>
  </sheetViews>
  <sheetFormatPr defaultRowHeight="12.75"/>
  <cols>
    <col min="1" max="1" width="35.7109375" customWidth="1"/>
    <col min="2" max="2" width="11.140625" customWidth="1"/>
    <col min="3" max="3" width="10.85546875" customWidth="1"/>
    <col min="4" max="4" width="13.140625" customWidth="1"/>
    <col min="5" max="5" width="12.28515625" customWidth="1"/>
    <col min="6" max="6" width="12.7109375" bestFit="1" customWidth="1"/>
    <col min="7" max="7" width="11.5703125" bestFit="1" customWidth="1"/>
    <col min="8" max="8" width="12.7109375" bestFit="1" customWidth="1"/>
    <col min="9" max="9" width="13.140625" customWidth="1"/>
    <col min="10" max="10" width="12.28515625" customWidth="1"/>
    <col min="11" max="11" width="12.7109375" bestFit="1" customWidth="1"/>
    <col min="12" max="12" width="11.5703125" bestFit="1" customWidth="1"/>
    <col min="13" max="13" width="12.7109375" bestFit="1" customWidth="1"/>
    <col min="14" max="14" width="13.7109375" customWidth="1"/>
    <col min="15" max="15" width="8.28515625" bestFit="1" customWidth="1"/>
    <col min="16" max="16" width="18.42578125" customWidth="1"/>
    <col min="17" max="17" width="10.85546875" bestFit="1" customWidth="1"/>
    <col min="19" max="19" width="11.28515625" bestFit="1" customWidth="1"/>
  </cols>
  <sheetData>
    <row r="1" spans="1:24" s="9" customFormat="1" ht="20.25">
      <c r="A1" s="278" t="s">
        <v>39</v>
      </c>
      <c r="B1" s="278"/>
      <c r="C1" s="278"/>
      <c r="D1" s="278"/>
      <c r="E1" s="278"/>
      <c r="F1" s="278"/>
      <c r="G1" s="278"/>
      <c r="H1" s="278"/>
      <c r="I1" s="278"/>
      <c r="J1" s="278"/>
      <c r="K1" s="278"/>
      <c r="L1" s="278"/>
      <c r="M1" s="278"/>
      <c r="N1" s="225"/>
    </row>
    <row r="2" spans="1:24" s="9" customFormat="1" ht="20.25">
      <c r="A2" s="278" t="s">
        <v>165</v>
      </c>
      <c r="B2" s="278"/>
      <c r="C2" s="278"/>
      <c r="D2" s="278"/>
      <c r="E2" s="278"/>
      <c r="F2" s="278"/>
      <c r="G2" s="278"/>
      <c r="H2" s="278"/>
      <c r="I2" s="278"/>
      <c r="J2" s="278"/>
      <c r="K2" s="278"/>
      <c r="L2" s="278"/>
      <c r="M2" s="278"/>
      <c r="N2" s="225"/>
    </row>
    <row r="3" spans="1:24" s="9" customFormat="1" ht="21" thickBot="1">
      <c r="A3" s="287" t="s">
        <v>49</v>
      </c>
      <c r="B3" s="287"/>
      <c r="C3" s="287"/>
      <c r="D3" s="287"/>
      <c r="E3" s="287"/>
      <c r="F3" s="287"/>
      <c r="G3" s="287"/>
      <c r="H3" s="287"/>
      <c r="I3" s="287"/>
      <c r="J3" s="287"/>
      <c r="K3" s="287"/>
      <c r="L3" s="287"/>
      <c r="M3" s="287"/>
      <c r="N3" s="226"/>
    </row>
    <row r="4" spans="1:24" s="2" customFormat="1" ht="18">
      <c r="A4" s="1"/>
      <c r="B4" s="1"/>
      <c r="C4" s="1"/>
      <c r="D4" s="1"/>
      <c r="E4" s="1"/>
      <c r="F4" s="1"/>
      <c r="G4" s="1"/>
      <c r="H4" s="1"/>
      <c r="I4" s="1"/>
      <c r="J4" s="1"/>
      <c r="K4" s="1"/>
      <c r="L4" s="1"/>
      <c r="M4" s="1"/>
      <c r="N4" s="1"/>
      <c r="O4" s="1"/>
      <c r="P4" s="1"/>
      <c r="Q4" s="1"/>
      <c r="R4" s="1"/>
      <c r="S4" s="1"/>
    </row>
    <row r="5" spans="1:24" s="9" customFormat="1" ht="18.75">
      <c r="A5" s="302" t="s">
        <v>72</v>
      </c>
      <c r="B5" s="302"/>
      <c r="C5" s="302"/>
      <c r="D5" s="302"/>
      <c r="E5" s="302"/>
      <c r="F5" s="302"/>
      <c r="G5" s="302"/>
      <c r="H5" s="302"/>
      <c r="I5" s="302"/>
      <c r="J5" s="302"/>
      <c r="K5" s="302"/>
      <c r="L5" s="302"/>
      <c r="M5" s="302"/>
      <c r="N5" s="302"/>
      <c r="O5" s="10"/>
      <c r="P5" s="10"/>
      <c r="Q5" s="10"/>
      <c r="R5" s="10"/>
      <c r="S5" s="10"/>
      <c r="T5" s="10"/>
      <c r="U5" s="10"/>
      <c r="V5" s="10"/>
      <c r="W5" s="10"/>
      <c r="X5" s="10"/>
    </row>
    <row r="6" spans="1:24" s="9" customFormat="1" ht="15">
      <c r="A6" s="10"/>
      <c r="B6" s="10"/>
      <c r="C6" s="10"/>
      <c r="D6" s="10"/>
      <c r="E6" s="10"/>
      <c r="F6" s="10"/>
      <c r="G6" s="10"/>
      <c r="H6" s="10"/>
      <c r="I6" s="10"/>
      <c r="J6" s="10"/>
      <c r="K6" s="10"/>
      <c r="L6" s="10"/>
      <c r="M6" s="10"/>
      <c r="N6" s="10"/>
      <c r="O6" s="10"/>
      <c r="P6" s="10"/>
      <c r="Q6" s="10"/>
      <c r="R6" s="10"/>
      <c r="S6" s="10"/>
    </row>
    <row r="7" spans="1:24" s="9" customFormat="1" ht="15">
      <c r="A7" s="11" t="s">
        <v>13</v>
      </c>
      <c r="B7" s="10"/>
      <c r="C7" s="10"/>
      <c r="F7" s="10"/>
      <c r="G7" s="10"/>
      <c r="H7" s="10"/>
      <c r="K7" s="10"/>
      <c r="L7" s="10"/>
      <c r="M7" s="10"/>
      <c r="N7" s="10"/>
      <c r="O7" s="10"/>
    </row>
    <row r="8" spans="1:24" s="9" customFormat="1" ht="39.75" customHeight="1">
      <c r="B8" s="10"/>
      <c r="C8" s="10"/>
      <c r="D8" s="18">
        <f>'2. Proposed Usage'!A11</f>
        <v>0</v>
      </c>
      <c r="E8" s="18">
        <f>'2. Proposed Usage'!A12</f>
        <v>0</v>
      </c>
      <c r="F8" s="18">
        <f>'2. Proposed Usage'!A13</f>
        <v>0</v>
      </c>
      <c r="G8" s="18">
        <f>'2. Proposed Usage'!A14</f>
        <v>0</v>
      </c>
      <c r="H8" s="37">
        <f>'2. Proposed Usage'!A15</f>
        <v>0</v>
      </c>
      <c r="I8" s="18">
        <f>'2. Proposed Usage'!A16</f>
        <v>0</v>
      </c>
      <c r="J8" s="18">
        <f>'2. Proposed Usage'!A17</f>
        <v>0</v>
      </c>
      <c r="K8" s="18">
        <f>'2. Proposed Usage'!A18</f>
        <v>0</v>
      </c>
      <c r="L8" s="18">
        <f>'2. Proposed Usage'!A19</f>
        <v>0</v>
      </c>
      <c r="M8" s="37">
        <f>'2. Proposed Usage'!A20</f>
        <v>0</v>
      </c>
      <c r="N8" s="38" t="s">
        <v>1</v>
      </c>
      <c r="O8" s="19"/>
    </row>
    <row r="9" spans="1:24" s="9" customFormat="1" ht="15">
      <c r="B9" s="10"/>
      <c r="C9" s="10"/>
      <c r="D9" s="10"/>
      <c r="E9" s="10"/>
      <c r="F9" s="10"/>
      <c r="G9" s="10"/>
      <c r="H9" s="10"/>
      <c r="I9" s="10"/>
      <c r="J9" s="10"/>
      <c r="K9" s="10"/>
      <c r="L9" s="10"/>
      <c r="M9" s="10"/>
      <c r="N9" s="10"/>
      <c r="O9" s="19"/>
    </row>
    <row r="10" spans="1:24" s="9" customFormat="1" ht="15">
      <c r="A10" s="9" t="s">
        <v>16</v>
      </c>
      <c r="B10" s="10"/>
      <c r="C10" s="10"/>
      <c r="D10" s="40">
        <f>+'3. Salary and Fringe'!M26</f>
        <v>0</v>
      </c>
      <c r="E10" s="40">
        <f>+'3. Salary and Fringe'!O26</f>
        <v>0</v>
      </c>
      <c r="F10" s="40">
        <f>+'3. Salary and Fringe'!Q26</f>
        <v>0</v>
      </c>
      <c r="G10" s="40">
        <f>+'3. Salary and Fringe'!S26</f>
        <v>0</v>
      </c>
      <c r="H10" s="40">
        <f>+'3. Salary and Fringe'!U26</f>
        <v>0</v>
      </c>
      <c r="I10" s="40">
        <f>+'3. Salary and Fringe'!W26</f>
        <v>0</v>
      </c>
      <c r="J10" s="40">
        <f>+'3. Salary and Fringe'!Y26</f>
        <v>0</v>
      </c>
      <c r="K10" s="40">
        <f>+'3. Salary and Fringe'!AA26</f>
        <v>0</v>
      </c>
      <c r="L10" s="40">
        <f>+'3. Salary and Fringe'!AC26</f>
        <v>0</v>
      </c>
      <c r="M10" s="40">
        <f>+'3. Salary and Fringe'!AE26</f>
        <v>0</v>
      </c>
      <c r="N10" s="42">
        <f>SUM(D10:M10)</f>
        <v>0</v>
      </c>
      <c r="O10" s="72">
        <f>N10-'3. Salary and Fringe'!AG26</f>
        <v>0</v>
      </c>
    </row>
    <row r="11" spans="1:24" s="9" customFormat="1" ht="15">
      <c r="B11" s="10"/>
      <c r="C11" s="10"/>
      <c r="D11" s="43"/>
      <c r="E11" s="43"/>
      <c r="F11" s="43"/>
      <c r="G11" s="43"/>
      <c r="H11" s="43"/>
      <c r="I11" s="43"/>
      <c r="J11" s="43"/>
      <c r="K11" s="43"/>
      <c r="L11" s="43"/>
      <c r="M11" s="43"/>
      <c r="N11" s="43"/>
      <c r="O11" s="39"/>
    </row>
    <row r="12" spans="1:24" s="9" customFormat="1" ht="15">
      <c r="A12" s="9" t="s">
        <v>14</v>
      </c>
      <c r="B12" s="10"/>
      <c r="C12" s="10"/>
      <c r="D12" s="14">
        <f>'4. Other Direct Expenses'!F23</f>
        <v>0</v>
      </c>
      <c r="E12" s="14">
        <f>'4. Other Direct Expenses'!H23</f>
        <v>0</v>
      </c>
      <c r="F12" s="14">
        <f>'4. Other Direct Expenses'!J23</f>
        <v>0</v>
      </c>
      <c r="G12" s="14">
        <f>'4. Other Direct Expenses'!L23</f>
        <v>0</v>
      </c>
      <c r="H12" s="222">
        <f>'4. Other Direct Expenses'!N23</f>
        <v>0</v>
      </c>
      <c r="I12" s="14">
        <f>'4. Other Direct Expenses'!P23</f>
        <v>0</v>
      </c>
      <c r="J12" s="14">
        <f>'4. Other Direct Expenses'!R23</f>
        <v>0</v>
      </c>
      <c r="K12" s="14">
        <f>'4. Other Direct Expenses'!T23</f>
        <v>0</v>
      </c>
      <c r="L12" s="14">
        <f>'4. Other Direct Expenses'!V23</f>
        <v>0</v>
      </c>
      <c r="M12" s="222">
        <f>'4. Other Direct Expenses'!X23</f>
        <v>0</v>
      </c>
      <c r="N12" s="223">
        <f>SUM(D12:M12)</f>
        <v>0</v>
      </c>
      <c r="O12" s="224">
        <f>N12-'4. Other Direct Expenses'!Z23</f>
        <v>0</v>
      </c>
    </row>
    <row r="13" spans="1:24" s="9" customFormat="1" ht="15">
      <c r="B13" s="10"/>
      <c r="C13" s="10"/>
      <c r="D13" s="43"/>
      <c r="E13" s="43"/>
      <c r="F13" s="43"/>
      <c r="G13" s="43"/>
      <c r="H13" s="43"/>
      <c r="I13" s="43"/>
      <c r="J13" s="43"/>
      <c r="K13" s="43"/>
      <c r="L13" s="43"/>
      <c r="M13" s="43"/>
      <c r="N13" s="43"/>
      <c r="O13" s="39"/>
    </row>
    <row r="14" spans="1:24" s="9" customFormat="1" ht="15">
      <c r="A14" s="9" t="s">
        <v>18</v>
      </c>
      <c r="B14" s="10"/>
      <c r="C14" s="10"/>
      <c r="D14" s="14">
        <f t="shared" ref="D14:N14" si="0">SUM(D10:D13)</f>
        <v>0</v>
      </c>
      <c r="E14" s="14">
        <f t="shared" si="0"/>
        <v>0</v>
      </c>
      <c r="F14" s="14">
        <f t="shared" si="0"/>
        <v>0</v>
      </c>
      <c r="G14" s="14">
        <f t="shared" si="0"/>
        <v>0</v>
      </c>
      <c r="H14" s="14">
        <f t="shared" si="0"/>
        <v>0</v>
      </c>
      <c r="I14" s="14">
        <f t="shared" si="0"/>
        <v>0</v>
      </c>
      <c r="J14" s="14">
        <f t="shared" si="0"/>
        <v>0</v>
      </c>
      <c r="K14" s="14">
        <f t="shared" si="0"/>
        <v>0</v>
      </c>
      <c r="L14" s="14">
        <f t="shared" si="0"/>
        <v>0</v>
      </c>
      <c r="M14" s="14">
        <f t="shared" si="0"/>
        <v>0</v>
      </c>
      <c r="N14" s="14">
        <f t="shared" si="0"/>
        <v>0</v>
      </c>
      <c r="O14" s="39"/>
    </row>
    <row r="15" spans="1:24" s="9" customFormat="1" ht="15">
      <c r="B15" s="10"/>
      <c r="C15" s="10"/>
      <c r="D15" s="44"/>
      <c r="E15" s="44"/>
      <c r="F15" s="44"/>
      <c r="G15" s="44"/>
      <c r="H15" s="44"/>
      <c r="I15" s="44"/>
      <c r="J15" s="44"/>
      <c r="K15" s="44"/>
      <c r="L15" s="44"/>
      <c r="M15" s="44"/>
      <c r="N15" s="43"/>
      <c r="O15" s="39"/>
    </row>
    <row r="16" spans="1:24" s="9" customFormat="1" ht="15">
      <c r="A16" s="9" t="s">
        <v>19</v>
      </c>
      <c r="B16" s="10"/>
      <c r="C16" s="10"/>
      <c r="D16" s="46"/>
      <c r="E16" s="44"/>
      <c r="F16" s="46"/>
      <c r="G16" s="46"/>
      <c r="H16" s="46"/>
      <c r="I16" s="46"/>
      <c r="J16" s="44"/>
      <c r="K16" s="46"/>
      <c r="L16" s="46"/>
      <c r="M16" s="46"/>
      <c r="N16" s="40">
        <f>'5. Overhead Expenses'!K25</f>
        <v>0</v>
      </c>
      <c r="O16" s="39"/>
    </row>
    <row r="17" spans="1:15" s="9" customFormat="1" ht="15">
      <c r="A17" s="9" t="s">
        <v>36</v>
      </c>
      <c r="B17" s="10"/>
      <c r="C17" s="10"/>
      <c r="D17" s="47"/>
      <c r="E17" s="44"/>
      <c r="F17" s="47"/>
      <c r="G17" s="47"/>
      <c r="H17" s="47"/>
      <c r="I17" s="47"/>
      <c r="J17" s="44"/>
      <c r="K17" s="47"/>
      <c r="L17" s="47"/>
      <c r="M17" s="47"/>
      <c r="N17" s="44"/>
      <c r="O17" s="39"/>
    </row>
    <row r="18" spans="1:15" s="9" customFormat="1" ht="15">
      <c r="A18" s="9" t="s">
        <v>22</v>
      </c>
      <c r="B18" s="10"/>
      <c r="C18" s="10"/>
      <c r="D18" s="48"/>
      <c r="E18" s="45"/>
      <c r="F18" s="48"/>
      <c r="G18" s="48"/>
      <c r="H18" s="48"/>
      <c r="I18" s="48"/>
      <c r="J18" s="45"/>
      <c r="K18" s="48"/>
      <c r="L18" s="48"/>
      <c r="M18" s="48"/>
      <c r="N18" s="303" t="e">
        <f>N16/N14</f>
        <v>#DIV/0!</v>
      </c>
      <c r="O18" s="39"/>
    </row>
    <row r="19" spans="1:15" s="9" customFormat="1" ht="15">
      <c r="B19" s="10"/>
      <c r="C19" s="10"/>
      <c r="D19" s="44"/>
      <c r="E19" s="44"/>
      <c r="F19" s="44"/>
      <c r="G19" s="44"/>
      <c r="H19" s="44"/>
      <c r="I19" s="44"/>
      <c r="J19" s="44"/>
      <c r="K19" s="44"/>
      <c r="L19" s="44"/>
      <c r="M19" s="44"/>
      <c r="N19" s="303"/>
      <c r="O19" s="39"/>
    </row>
    <row r="20" spans="1:15" s="9" customFormat="1" ht="15">
      <c r="A20" s="9" t="s">
        <v>21</v>
      </c>
      <c r="B20" s="10"/>
      <c r="C20" s="10"/>
      <c r="D20" s="218" t="e">
        <f>D14*N18</f>
        <v>#DIV/0!</v>
      </c>
      <c r="E20" s="218" t="e">
        <f>E14*N18</f>
        <v>#DIV/0!</v>
      </c>
      <c r="F20" s="218" t="e">
        <f>F14*N18</f>
        <v>#DIV/0!</v>
      </c>
      <c r="G20" s="218" t="e">
        <f>G14*N18</f>
        <v>#DIV/0!</v>
      </c>
      <c r="H20" s="218" t="e">
        <f>H14*N18</f>
        <v>#DIV/0!</v>
      </c>
      <c r="I20" s="40" t="e">
        <f>+I14*N18</f>
        <v>#DIV/0!</v>
      </c>
      <c r="J20" s="40" t="e">
        <f>+J14*N18</f>
        <v>#DIV/0!</v>
      </c>
      <c r="K20" s="40" t="e">
        <f>+K14*N18</f>
        <v>#DIV/0!</v>
      </c>
      <c r="L20" s="40" t="e">
        <f>+L14*N18</f>
        <v>#DIV/0!</v>
      </c>
      <c r="M20" s="40" t="e">
        <f>+M14*N18</f>
        <v>#DIV/0!</v>
      </c>
      <c r="N20" s="52" t="e">
        <f>SUM(D20:H20)</f>
        <v>#DIV/0!</v>
      </c>
      <c r="O20" s="72" t="e">
        <f>N20-'5. Overhead Expenses'!K25</f>
        <v>#DIV/0!</v>
      </c>
    </row>
    <row r="21" spans="1:15" s="9" customFormat="1" ht="15">
      <c r="D21" s="16"/>
      <c r="E21" s="16"/>
      <c r="F21" s="16"/>
      <c r="G21" s="16"/>
      <c r="H21" s="16"/>
      <c r="I21" s="16"/>
      <c r="J21" s="16"/>
      <c r="K21" s="16"/>
      <c r="L21" s="16"/>
      <c r="M21" s="16"/>
      <c r="N21" s="49"/>
    </row>
    <row r="22" spans="1:15" s="9" customFormat="1" ht="15">
      <c r="A22" s="11" t="s">
        <v>59</v>
      </c>
      <c r="B22" s="10"/>
      <c r="C22" s="10"/>
      <c r="D22" s="73" t="e">
        <f t="shared" ref="D22:M22" si="1">D14+D20</f>
        <v>#DIV/0!</v>
      </c>
      <c r="E22" s="73" t="e">
        <f t="shared" si="1"/>
        <v>#DIV/0!</v>
      </c>
      <c r="F22" s="73" t="e">
        <f t="shared" si="1"/>
        <v>#DIV/0!</v>
      </c>
      <c r="G22" s="73" t="e">
        <f t="shared" si="1"/>
        <v>#DIV/0!</v>
      </c>
      <c r="H22" s="73" t="e">
        <f t="shared" si="1"/>
        <v>#DIV/0!</v>
      </c>
      <c r="I22" s="73" t="e">
        <f t="shared" si="1"/>
        <v>#DIV/0!</v>
      </c>
      <c r="J22" s="73" t="e">
        <f t="shared" si="1"/>
        <v>#DIV/0!</v>
      </c>
      <c r="K22" s="73" t="e">
        <f t="shared" si="1"/>
        <v>#DIV/0!</v>
      </c>
      <c r="L22" s="73" t="e">
        <f t="shared" si="1"/>
        <v>#DIV/0!</v>
      </c>
      <c r="M22" s="73" t="e">
        <f t="shared" si="1"/>
        <v>#DIV/0!</v>
      </c>
      <c r="N22" s="73" t="e">
        <f>SUM(D22:H22)</f>
        <v>#DIV/0!</v>
      </c>
      <c r="O22" s="72"/>
    </row>
    <row r="23" spans="1:15" s="9" customFormat="1" ht="15">
      <c r="B23" s="10"/>
      <c r="C23" s="10"/>
      <c r="D23" s="43"/>
      <c r="E23" s="43"/>
      <c r="F23" s="43"/>
      <c r="G23" s="43"/>
      <c r="H23" s="43"/>
      <c r="I23" s="43"/>
      <c r="J23" s="43"/>
      <c r="K23" s="43"/>
      <c r="L23" s="43"/>
      <c r="M23" s="43"/>
      <c r="N23" s="43"/>
      <c r="O23" s="39"/>
    </row>
    <row r="24" spans="1:15" s="9" customFormat="1" ht="15">
      <c r="A24" s="11" t="s">
        <v>15</v>
      </c>
      <c r="B24" s="10"/>
      <c r="C24" s="10"/>
      <c r="D24" s="43"/>
      <c r="E24" s="43"/>
      <c r="F24" s="43"/>
      <c r="G24" s="43"/>
      <c r="H24" s="43"/>
      <c r="I24" s="43"/>
      <c r="J24" s="43"/>
      <c r="K24" s="43"/>
      <c r="L24" s="43"/>
      <c r="M24" s="43"/>
      <c r="N24" s="43"/>
      <c r="O24" s="39"/>
    </row>
    <row r="25" spans="1:15" s="9" customFormat="1" ht="15">
      <c r="A25" s="9" t="s">
        <v>87</v>
      </c>
      <c r="B25" s="10"/>
      <c r="C25" s="10"/>
      <c r="D25" s="14">
        <f>'2. Proposed Usage'!B27</f>
        <v>0</v>
      </c>
      <c r="E25" s="14">
        <f>'2. Proposed Usage'!B28</f>
        <v>0</v>
      </c>
      <c r="F25" s="14">
        <f>'2. Proposed Usage'!B29</f>
        <v>0</v>
      </c>
      <c r="G25" s="14">
        <f>'2. Proposed Usage'!B30</f>
        <v>0</v>
      </c>
      <c r="H25" s="14">
        <f>'2. Proposed Usage'!B31</f>
        <v>0</v>
      </c>
      <c r="I25" s="14">
        <f>'2. Proposed Usage'!B32</f>
        <v>0</v>
      </c>
      <c r="J25" s="14">
        <f>'2. Proposed Usage'!B33</f>
        <v>0</v>
      </c>
      <c r="K25" s="14">
        <f>'2. Proposed Usage'!B34</f>
        <v>0</v>
      </c>
      <c r="L25" s="14">
        <f>'2. Proposed Usage'!B35</f>
        <v>0</v>
      </c>
      <c r="M25" s="14">
        <f>'2. Proposed Usage'!B36</f>
        <v>0</v>
      </c>
      <c r="N25" s="44"/>
      <c r="O25" s="72">
        <f>SUM(D25:H25)-SUM('2. Proposed Usage'!B27:B36)</f>
        <v>0</v>
      </c>
    </row>
    <row r="26" spans="1:15" s="9" customFormat="1" ht="15">
      <c r="B26" s="10"/>
      <c r="C26" s="10"/>
      <c r="D26" s="40"/>
      <c r="E26" s="40"/>
      <c r="F26" s="40"/>
      <c r="G26" s="40"/>
      <c r="H26" s="40"/>
      <c r="I26" s="40"/>
      <c r="J26" s="40"/>
      <c r="K26" s="40"/>
      <c r="L26" s="40"/>
      <c r="M26" s="40"/>
      <c r="N26" s="43"/>
      <c r="O26" s="39"/>
    </row>
    <row r="27" spans="1:15" s="9" customFormat="1" ht="15.75" thickBot="1">
      <c r="A27" s="11" t="s">
        <v>98</v>
      </c>
      <c r="B27" s="10"/>
      <c r="C27" s="10"/>
      <c r="D27" s="51" t="e">
        <f t="shared" ref="D27:M27" si="2">D22/D25</f>
        <v>#DIV/0!</v>
      </c>
      <c r="E27" s="51" t="e">
        <f t="shared" si="2"/>
        <v>#DIV/0!</v>
      </c>
      <c r="F27" s="51" t="e">
        <f t="shared" si="2"/>
        <v>#DIV/0!</v>
      </c>
      <c r="G27" s="51" t="e">
        <f t="shared" si="2"/>
        <v>#DIV/0!</v>
      </c>
      <c r="H27" s="51" t="e">
        <f t="shared" si="2"/>
        <v>#DIV/0!</v>
      </c>
      <c r="I27" s="51" t="e">
        <f t="shared" si="2"/>
        <v>#DIV/0!</v>
      </c>
      <c r="J27" s="51" t="e">
        <f t="shared" si="2"/>
        <v>#DIV/0!</v>
      </c>
      <c r="K27" s="51" t="e">
        <f t="shared" si="2"/>
        <v>#DIV/0!</v>
      </c>
      <c r="L27" s="51" t="e">
        <f t="shared" si="2"/>
        <v>#DIV/0!</v>
      </c>
      <c r="M27" s="51" t="e">
        <f t="shared" si="2"/>
        <v>#DIV/0!</v>
      </c>
      <c r="N27" s="43"/>
      <c r="O27" s="39"/>
    </row>
    <row r="28" spans="1:15" s="9" customFormat="1" ht="15.75" thickTop="1">
      <c r="C28" s="11"/>
      <c r="F28" s="43"/>
      <c r="G28" s="43"/>
      <c r="H28" s="43"/>
      <c r="K28" s="43"/>
      <c r="L28" s="43"/>
      <c r="M28" s="43"/>
      <c r="N28" s="43"/>
      <c r="O28" s="43"/>
    </row>
    <row r="29" spans="1:15" s="9" customFormat="1" ht="15">
      <c r="A29" s="9" t="s">
        <v>106</v>
      </c>
      <c r="D29" s="40">
        <f>SUMIF('3. Salary and Fringe'!$C$10:$C$25,"Yes",'3. Salary and Fringe'!M10:M25)</f>
        <v>0</v>
      </c>
      <c r="E29" s="40">
        <f>SUMIF('3. Salary and Fringe'!$C$10:$C$25,"Yes",'3. Salary and Fringe'!O10:LU25)</f>
        <v>0</v>
      </c>
      <c r="F29" s="40">
        <f>SUMIF('3. Salary and Fringe'!$C$10:$C$25,"Yes",'3. Salary and Fringe'!Q10:Q25)</f>
        <v>0</v>
      </c>
      <c r="G29" s="40">
        <f>SUMIF('3. Salary and Fringe'!$C$10:$C$25,"Yes",'3. Salary and Fringe'!S10:S25)</f>
        <v>0</v>
      </c>
      <c r="H29" s="41">
        <f>SUMIF('3. Salary and Fringe'!$C$10:$C$25,"Yes",'3. Salary and Fringe'!U10:U25)</f>
        <v>0</v>
      </c>
      <c r="I29" s="40">
        <f>SUMIF('3. Salary and Fringe'!$C$10:$C$25,"Yes",'3. Salary and Fringe'!W10:W25)</f>
        <v>0</v>
      </c>
      <c r="J29" s="40">
        <f>SUMIF('3. Salary and Fringe'!$C$10:$C$25,"Yes",'3. Salary and Fringe'!Y10:Y25)</f>
        <v>0</v>
      </c>
      <c r="K29" s="40">
        <f>SUMIF('3. Salary and Fringe'!$C$10:$C$25,"Yes",'3. Salary and Fringe'!AA10:AA25)</f>
        <v>0</v>
      </c>
      <c r="L29" s="40">
        <f>SUMIF('3. Salary and Fringe'!$C$10:$C$25,"Yes",'3. Salary and Fringe'!AC10:AC25)</f>
        <v>0</v>
      </c>
      <c r="M29" s="41">
        <f>SUMIF('3. Salary and Fringe'!$C$10:$C$25,"Yes",'3. Salary and Fringe'!AE10:AE25)</f>
        <v>0</v>
      </c>
      <c r="N29" s="42">
        <f>SUM(D29:M29)</f>
        <v>0</v>
      </c>
    </row>
    <row r="30" spans="1:15" s="9" customFormat="1" ht="15">
      <c r="D30" s="43"/>
      <c r="E30" s="43"/>
      <c r="F30" s="43"/>
      <c r="G30" s="43"/>
      <c r="H30" s="43"/>
      <c r="I30" s="43"/>
      <c r="J30" s="43"/>
      <c r="K30" s="43"/>
      <c r="L30" s="43"/>
      <c r="M30" s="43"/>
      <c r="N30" s="43"/>
    </row>
    <row r="31" spans="1:15" s="9" customFormat="1" ht="15">
      <c r="A31" s="9" t="s">
        <v>107</v>
      </c>
      <c r="D31" s="40">
        <f>SUMIF('4. Other Direct Expenses'!$B$10:$B$22,"Yes",'4. Other Direct Expenses'!F10:F22)</f>
        <v>0</v>
      </c>
      <c r="E31" s="40">
        <f>SUMIF('4. Other Direct Expenses'!$B$10:$B$22,"Yes",'4. Other Direct Expenses'!H10:H22)</f>
        <v>0</v>
      </c>
      <c r="F31" s="40">
        <f>SUMIF('4. Other Direct Expenses'!$B$10:$B$22,"Yes",'4. Other Direct Expenses'!J10:J22)</f>
        <v>0</v>
      </c>
      <c r="G31" s="40">
        <f>SUMIF('4. Other Direct Expenses'!$B$10:$B$22,"Yes",'4. Other Direct Expenses'!L10:L22)</f>
        <v>0</v>
      </c>
      <c r="H31" s="41">
        <f>SUMIF('4. Other Direct Expenses'!$B$10:$B$22,"Yes",'4. Other Direct Expenses'!N10:N22)</f>
        <v>0</v>
      </c>
      <c r="I31" s="40">
        <f>SUMIF('4. Other Direct Expenses'!$B$10:$B$22,"Yes",'4. Other Direct Expenses'!P10:P22)</f>
        <v>0</v>
      </c>
      <c r="J31" s="40">
        <f>SUMIF('4. Other Direct Expenses'!$B$10:$B$22,"Yes",'4. Other Direct Expenses'!R10:R22)</f>
        <v>0</v>
      </c>
      <c r="K31" s="40">
        <f>SUMIF('4. Other Direct Expenses'!$B$10:$B$22,"Yes",'4. Other Direct Expenses'!T10:T22)</f>
        <v>0</v>
      </c>
      <c r="L31" s="40">
        <f>SUMIF('4. Other Direct Expenses'!$B$10:$B$22,"Yes",'4. Other Direct Expenses'!V10:V22)</f>
        <v>0</v>
      </c>
      <c r="M31" s="41">
        <f>SUMIF('4. Other Direct Expenses'!$B$10:$B$22,"Yes",'4. Other Direct Expenses'!X10:X22)</f>
        <v>0</v>
      </c>
      <c r="N31" s="42">
        <f>SUM(D31:M31)</f>
        <v>0</v>
      </c>
    </row>
    <row r="32" spans="1:15" s="9" customFormat="1" ht="15">
      <c r="D32" s="43"/>
      <c r="E32" s="43"/>
      <c r="F32" s="43"/>
      <c r="G32" s="43"/>
      <c r="H32" s="43"/>
      <c r="I32" s="43"/>
      <c r="J32" s="43"/>
      <c r="K32" s="43"/>
      <c r="L32" s="43"/>
      <c r="M32" s="43"/>
      <c r="N32" s="43"/>
    </row>
    <row r="33" spans="1:16" s="9" customFormat="1" ht="15">
      <c r="A33" s="9" t="s">
        <v>108</v>
      </c>
      <c r="D33" s="14">
        <f t="shared" ref="D33:M33" si="3">D29+D31</f>
        <v>0</v>
      </c>
      <c r="E33" s="14">
        <f t="shared" si="3"/>
        <v>0</v>
      </c>
      <c r="F33" s="14">
        <f t="shared" si="3"/>
        <v>0</v>
      </c>
      <c r="G33" s="14">
        <f t="shared" si="3"/>
        <v>0</v>
      </c>
      <c r="H33" s="14">
        <f t="shared" si="3"/>
        <v>0</v>
      </c>
      <c r="I33" s="14">
        <f t="shared" si="3"/>
        <v>0</v>
      </c>
      <c r="J33" s="14">
        <f t="shared" si="3"/>
        <v>0</v>
      </c>
      <c r="K33" s="14">
        <f t="shared" si="3"/>
        <v>0</v>
      </c>
      <c r="L33" s="14">
        <f t="shared" si="3"/>
        <v>0</v>
      </c>
      <c r="M33" s="14">
        <f t="shared" si="3"/>
        <v>0</v>
      </c>
      <c r="N33" s="14">
        <f>SUM(D33:M33)</f>
        <v>0</v>
      </c>
    </row>
    <row r="34" spans="1:16" s="9" customFormat="1" ht="15"/>
    <row r="35" spans="1:16" s="9" customFormat="1" ht="15">
      <c r="A35" s="9" t="s">
        <v>103</v>
      </c>
      <c r="N35" s="40">
        <f>SUMIF('5. Overhead Expenses'!B10:B24,"Yes",'5. Overhead Expenses'!K10:K24)</f>
        <v>0</v>
      </c>
    </row>
    <row r="36" spans="1:16" s="9" customFormat="1" ht="15">
      <c r="N36" s="43"/>
    </row>
    <row r="37" spans="1:16" s="9" customFormat="1" ht="15">
      <c r="N37" s="189">
        <f>IFERROR(N35/N33,0)</f>
        <v>0</v>
      </c>
    </row>
    <row r="38" spans="1:16" s="9" customFormat="1" ht="15">
      <c r="A38" s="9" t="s">
        <v>99</v>
      </c>
      <c r="D38" s="40">
        <f>IFERROR($N$35/$N$16*D20,0)</f>
        <v>0</v>
      </c>
      <c r="E38" s="40">
        <f>IFERROR($N$35/$N$16*E20,0)</f>
        <v>0</v>
      </c>
      <c r="F38" s="40">
        <f>IFERROR($N$35/$N$16*F20,0)</f>
        <v>0</v>
      </c>
      <c r="G38" s="40">
        <f>IFERROR($N$35/$N$16*G20,0)</f>
        <v>0</v>
      </c>
      <c r="H38" s="41">
        <f>IFERROR($N$35/$N$16*H20,0)</f>
        <v>0</v>
      </c>
      <c r="I38" s="40">
        <f>IFERROR($N$35/$N$16*I20,0)</f>
        <v>0</v>
      </c>
      <c r="J38" s="40">
        <f>IFERROR($N$35/$N$16*J20,0)</f>
        <v>0</v>
      </c>
      <c r="K38" s="40">
        <f>IFERROR($N$35/$N$16*K20,0)</f>
        <v>0</v>
      </c>
      <c r="L38" s="40">
        <f>IFERROR($N$35/$N$16*L20,0)</f>
        <v>0</v>
      </c>
      <c r="M38" s="41">
        <f>IFERROR($N$35/$N$16*M20,0)</f>
        <v>0</v>
      </c>
      <c r="N38" s="42">
        <f>IFERROR(N33*$N$37,0)</f>
        <v>0</v>
      </c>
      <c r="O38" s="68">
        <f>D38+E38+F38+G38+H38-N38</f>
        <v>0</v>
      </c>
      <c r="P38" s="188"/>
    </row>
    <row r="39" spans="1:16" s="9" customFormat="1" ht="15">
      <c r="D39" s="188"/>
      <c r="E39" s="188"/>
      <c r="F39" s="188"/>
      <c r="G39" s="188"/>
      <c r="H39" s="188"/>
      <c r="I39" s="188"/>
      <c r="J39" s="188"/>
      <c r="K39" s="188"/>
      <c r="L39" s="188"/>
      <c r="M39" s="188"/>
      <c r="N39" s="188"/>
    </row>
    <row r="40" spans="1:16" s="9" customFormat="1" ht="15">
      <c r="A40" s="11" t="s">
        <v>100</v>
      </c>
      <c r="D40" s="40">
        <f t="shared" ref="D40:M40" si="4">D33+D38</f>
        <v>0</v>
      </c>
      <c r="E40" s="40">
        <f t="shared" si="4"/>
        <v>0</v>
      </c>
      <c r="F40" s="40">
        <f t="shared" si="4"/>
        <v>0</v>
      </c>
      <c r="G40" s="40">
        <f t="shared" si="4"/>
        <v>0</v>
      </c>
      <c r="H40" s="41">
        <f t="shared" si="4"/>
        <v>0</v>
      </c>
      <c r="I40" s="40">
        <f t="shared" si="4"/>
        <v>0</v>
      </c>
      <c r="J40" s="40">
        <f t="shared" si="4"/>
        <v>0</v>
      </c>
      <c r="K40" s="40">
        <f t="shared" si="4"/>
        <v>0</v>
      </c>
      <c r="L40" s="40">
        <f t="shared" si="4"/>
        <v>0</v>
      </c>
      <c r="M40" s="41">
        <f t="shared" si="4"/>
        <v>0</v>
      </c>
      <c r="N40" s="42">
        <f>SUM(D40:H40)</f>
        <v>0</v>
      </c>
    </row>
    <row r="41" spans="1:16" ht="15">
      <c r="D41" s="188"/>
      <c r="E41" s="188"/>
      <c r="F41" s="188"/>
      <c r="G41" s="188"/>
      <c r="H41" s="188"/>
      <c r="I41" s="188"/>
      <c r="J41" s="188"/>
      <c r="K41" s="188"/>
      <c r="L41" s="188"/>
      <c r="M41" s="188"/>
      <c r="N41" s="188"/>
      <c r="O41" s="9"/>
    </row>
    <row r="42" spans="1:16" ht="15.75" thickBot="1">
      <c r="A42" s="11" t="s">
        <v>104</v>
      </c>
      <c r="D42" s="51" t="e">
        <f t="shared" ref="D42:M42" si="5">D40/D25</f>
        <v>#DIV/0!</v>
      </c>
      <c r="E42" s="51" t="e">
        <f t="shared" si="5"/>
        <v>#DIV/0!</v>
      </c>
      <c r="F42" s="51" t="e">
        <f t="shared" si="5"/>
        <v>#DIV/0!</v>
      </c>
      <c r="G42" s="51" t="e">
        <f t="shared" si="5"/>
        <v>#DIV/0!</v>
      </c>
      <c r="H42" s="51" t="e">
        <f t="shared" si="5"/>
        <v>#DIV/0!</v>
      </c>
      <c r="I42" s="51" t="e">
        <f t="shared" si="5"/>
        <v>#DIV/0!</v>
      </c>
      <c r="J42" s="51" t="e">
        <f t="shared" si="5"/>
        <v>#DIV/0!</v>
      </c>
      <c r="K42" s="51" t="e">
        <f t="shared" si="5"/>
        <v>#DIV/0!</v>
      </c>
      <c r="L42" s="51" t="e">
        <f t="shared" si="5"/>
        <v>#DIV/0!</v>
      </c>
      <c r="M42" s="51" t="e">
        <f t="shared" si="5"/>
        <v>#DIV/0!</v>
      </c>
      <c r="N42" s="188"/>
      <c r="O42" s="9"/>
    </row>
    <row r="43" spans="1:16" ht="15.75" thickTop="1">
      <c r="D43" s="188"/>
      <c r="E43" s="188"/>
      <c r="F43" s="188"/>
      <c r="G43" s="188"/>
      <c r="H43" s="188"/>
      <c r="I43" s="188"/>
      <c r="J43" s="188"/>
      <c r="K43" s="188"/>
      <c r="L43" s="188"/>
      <c r="M43" s="188"/>
      <c r="N43" s="188"/>
      <c r="O43" s="9"/>
    </row>
    <row r="44" spans="1:16" ht="15">
      <c r="A44" s="11" t="s">
        <v>101</v>
      </c>
      <c r="D44" s="73" t="e">
        <f t="shared" ref="D44:M44" si="6">D22-D40</f>
        <v>#DIV/0!</v>
      </c>
      <c r="E44" s="73" t="e">
        <f t="shared" si="6"/>
        <v>#DIV/0!</v>
      </c>
      <c r="F44" s="73" t="e">
        <f t="shared" si="6"/>
        <v>#DIV/0!</v>
      </c>
      <c r="G44" s="73" t="e">
        <f t="shared" si="6"/>
        <v>#DIV/0!</v>
      </c>
      <c r="H44" s="73" t="e">
        <f t="shared" si="6"/>
        <v>#DIV/0!</v>
      </c>
      <c r="I44" s="73" t="e">
        <f t="shared" si="6"/>
        <v>#DIV/0!</v>
      </c>
      <c r="J44" s="73" t="e">
        <f t="shared" si="6"/>
        <v>#DIV/0!</v>
      </c>
      <c r="K44" s="73" t="e">
        <f t="shared" si="6"/>
        <v>#DIV/0!</v>
      </c>
      <c r="L44" s="73" t="e">
        <f t="shared" si="6"/>
        <v>#DIV/0!</v>
      </c>
      <c r="M44" s="73" t="e">
        <f t="shared" si="6"/>
        <v>#DIV/0!</v>
      </c>
      <c r="N44" s="73" t="e">
        <f>SUM(D44:H44)</f>
        <v>#DIV/0!</v>
      </c>
      <c r="O44" s="9"/>
    </row>
    <row r="45" spans="1:16" ht="15">
      <c r="A45" s="9"/>
      <c r="D45" s="188"/>
      <c r="E45" s="188"/>
      <c r="F45" s="188"/>
      <c r="G45" s="188"/>
      <c r="H45" s="188"/>
      <c r="I45" s="188"/>
      <c r="J45" s="188"/>
      <c r="K45" s="188"/>
      <c r="L45" s="188"/>
      <c r="M45" s="188"/>
      <c r="N45" s="188"/>
      <c r="O45" s="9"/>
    </row>
    <row r="46" spans="1:16" ht="15.75" thickBot="1">
      <c r="A46" s="11" t="s">
        <v>102</v>
      </c>
      <c r="D46" s="190" t="e">
        <f t="shared" ref="D46:M46" si="7">D44/D25</f>
        <v>#DIV/0!</v>
      </c>
      <c r="E46" s="190" t="e">
        <f t="shared" si="7"/>
        <v>#DIV/0!</v>
      </c>
      <c r="F46" s="190" t="e">
        <f t="shared" si="7"/>
        <v>#DIV/0!</v>
      </c>
      <c r="G46" s="190" t="e">
        <f t="shared" si="7"/>
        <v>#DIV/0!</v>
      </c>
      <c r="H46" s="190" t="e">
        <f t="shared" si="7"/>
        <v>#DIV/0!</v>
      </c>
      <c r="I46" s="190" t="e">
        <f t="shared" si="7"/>
        <v>#DIV/0!</v>
      </c>
      <c r="J46" s="190" t="e">
        <f t="shared" si="7"/>
        <v>#DIV/0!</v>
      </c>
      <c r="K46" s="190" t="e">
        <f t="shared" si="7"/>
        <v>#DIV/0!</v>
      </c>
      <c r="L46" s="190" t="e">
        <f t="shared" si="7"/>
        <v>#DIV/0!</v>
      </c>
      <c r="M46" s="190" t="e">
        <f t="shared" si="7"/>
        <v>#DIV/0!</v>
      </c>
      <c r="N46" s="188"/>
      <c r="O46" s="9"/>
    </row>
    <row r="47" spans="1:16" ht="15.75" thickTop="1">
      <c r="A47" s="9"/>
    </row>
    <row r="48" spans="1:16" ht="15">
      <c r="A48" s="9"/>
    </row>
    <row r="49" spans="1:1" ht="15">
      <c r="A49" s="9"/>
    </row>
    <row r="50" spans="1:1" ht="15">
      <c r="A50" s="9"/>
    </row>
    <row r="51" spans="1:1" ht="15">
      <c r="A51" s="9"/>
    </row>
    <row r="52" spans="1:1" ht="15">
      <c r="A52" s="9"/>
    </row>
    <row r="53" spans="1:1" ht="15">
      <c r="A53" s="9"/>
    </row>
    <row r="54" spans="1:1" ht="15">
      <c r="A54" s="9"/>
    </row>
    <row r="55" spans="1:1" ht="15">
      <c r="A55" s="9"/>
    </row>
    <row r="56" spans="1:1" ht="15">
      <c r="A56" s="9"/>
    </row>
    <row r="57" spans="1:1" ht="15">
      <c r="A57" s="9"/>
    </row>
    <row r="58" spans="1:1" ht="15">
      <c r="A58" s="9"/>
    </row>
    <row r="59" spans="1:1" ht="15">
      <c r="A59" s="9"/>
    </row>
    <row r="60" spans="1:1" ht="15">
      <c r="A60" s="9"/>
    </row>
  </sheetData>
  <mergeCells count="5">
    <mergeCell ref="N18:N19"/>
    <mergeCell ref="A5:N5"/>
    <mergeCell ref="A1:M1"/>
    <mergeCell ref="A2:M2"/>
    <mergeCell ref="A3:M3"/>
  </mergeCells>
  <phoneticPr fontId="0" type="noConversion"/>
  <printOptions horizontalCentered="1"/>
  <pageMargins left="0.25" right="0.25" top="0.75" bottom="0.75" header="0.3" footer="0.3"/>
  <pageSetup scale="69" orientation="landscape" r:id="rId1"/>
  <headerFooter alignWithMargins="0">
    <oddFooter>Page &amp;P&amp;R&amp;A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Instructions</vt:lpstr>
      <vt:lpstr>1. Request Form</vt:lpstr>
      <vt:lpstr>2. Proposed Usage</vt:lpstr>
      <vt:lpstr>3. Salary and Fringe</vt:lpstr>
      <vt:lpstr>4. Other Direct Expenses</vt:lpstr>
      <vt:lpstr>5. Overhead Expenses</vt:lpstr>
      <vt:lpstr>6. Equipment </vt:lpstr>
      <vt:lpstr>7. Calculated Rates</vt:lpstr>
      <vt:lpstr>Expense Summary</vt:lpstr>
      <vt:lpstr>Rate Summary</vt:lpstr>
      <vt:lpstr>Projected Revenues</vt:lpstr>
      <vt:lpstr>FSEA Financial Summary</vt:lpstr>
      <vt:lpstr>'2. Proposed Usage'!Print_Area</vt:lpstr>
      <vt:lpstr>'3. Salary and Fringe'!Print_Area</vt:lpstr>
      <vt:lpstr>'4. Other Direct Expenses'!Print_Area</vt:lpstr>
      <vt:lpstr>'5. Overhead Expenses'!Print_Area</vt:lpstr>
      <vt:lpstr>'6. Equipment '!Print_Area</vt:lpstr>
      <vt:lpstr>'7. Calculated Rates'!Print_Area</vt:lpstr>
      <vt:lpstr>'Expense Summary'!Print_Area</vt:lpstr>
      <vt:lpstr>'FSEA Financial Summary'!Print_Area</vt:lpstr>
      <vt:lpstr>Instructions!Print_Area</vt:lpstr>
      <vt:lpstr>'Projected Revenues'!Print_Area</vt:lpstr>
      <vt:lpstr>'Rate Summary'!Print_Area</vt:lpstr>
      <vt:lpstr>'1. Request Form'!Print_Titles</vt:lpstr>
      <vt:lpstr>Instructions!Print_Titles</vt:lpstr>
    </vt:vector>
  </TitlesOfParts>
  <Company>University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kyoakum</dc:creator>
  <cp:lastModifiedBy>Leiriao,Farley S</cp:lastModifiedBy>
  <cp:lastPrinted>2019-01-30T21:40:38Z</cp:lastPrinted>
  <dcterms:created xsi:type="dcterms:W3CDTF">2006-04-03T21:43:18Z</dcterms:created>
  <dcterms:modified xsi:type="dcterms:W3CDTF">2024-12-13T16:47:28Z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